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高齢者福祉係\高齢者福祉\施設整備\ケアハウス公募関係（R3年度）\01加古川市募集要項\起案\【別添１】提出書類①\"/>
    </mc:Choice>
  </mc:AlternateContent>
  <bookViews>
    <workbookView xWindow="0" yWindow="105" windowWidth="20610" windowHeight="8955"/>
  </bookViews>
  <sheets>
    <sheet name="新規（福祉医療機構）" sheetId="3" r:id="rId1"/>
    <sheet name="新規（市中銀行）" sheetId="4" r:id="rId2"/>
    <sheet name="新規（合計）" sheetId="5" r:id="rId3"/>
    <sheet name="既存借入 " sheetId="6" r:id="rId4"/>
  </sheets>
  <externalReferences>
    <externalReference r:id="rId5"/>
    <externalReference r:id="rId6"/>
    <externalReference r:id="rId7"/>
  </externalReferences>
  <definedNames>
    <definedName name="_Key1" localSheetId="3" hidden="1">[1]財務状況○!#REF!</definedName>
    <definedName name="_Key1" localSheetId="2" hidden="1">[1]財務状況○!#REF!</definedName>
    <definedName name="_Key1" localSheetId="1" hidden="1">[1]財務状況○!#REF!</definedName>
    <definedName name="_Key1" hidden="1">[1]財務状況○!#REF!</definedName>
    <definedName name="_Order1" hidden="1">0</definedName>
    <definedName name="_Sort" localSheetId="3" hidden="1">#REF!</definedName>
    <definedName name="_Sort" localSheetId="2" hidden="1">#REF!</definedName>
    <definedName name="_Sort" localSheetId="1" hidden="1">#REF!</definedName>
    <definedName name="_Sort" hidden="1">#REF!</definedName>
    <definedName name="ai" localSheetId="3">#REF!</definedName>
    <definedName name="ai" localSheetId="2">#REF!</definedName>
    <definedName name="ai" localSheetId="1">#REF!</definedName>
    <definedName name="ai">#REF!</definedName>
    <definedName name="kkakaa" localSheetId="3" hidden="1">#REF!</definedName>
    <definedName name="kkakaa" localSheetId="2" hidden="1">#REF!</definedName>
    <definedName name="kkakaa" localSheetId="1" hidden="1">#REF!</definedName>
    <definedName name="kkakaa" hidden="1">#REF!</definedName>
    <definedName name="_xlnm.Print_Area" localSheetId="3">'既存借入 '!$A$1:$K$44</definedName>
    <definedName name="_xlnm.Print_Area" localSheetId="2">'新規（合計）'!$A$1:$K$44</definedName>
    <definedName name="_xlnm.Print_Area" localSheetId="1">'新規（市中銀行）'!$A$1:$K$44</definedName>
    <definedName name="_xlnm.Print_Area" localSheetId="0">'新規（福祉医療機構）'!$A$1:$K$44</definedName>
    <definedName name="satei" hidden="1">255</definedName>
    <definedName name="Z_31837AC1_2DDB_4F99_8C76_13BFEDC2908B_.wvu.PrintArea" localSheetId="3" hidden="1">'既存借入 '!$A$1:$K$44</definedName>
    <definedName name="Z_31837AC1_2DDB_4F99_8C76_13BFEDC2908B_.wvu.PrintArea" localSheetId="2" hidden="1">'新規（合計）'!$A$1:$K$44</definedName>
    <definedName name="Z_31837AC1_2DDB_4F99_8C76_13BFEDC2908B_.wvu.PrintArea" localSheetId="1" hidden="1">'新規（市中銀行）'!$A$1:$K$44</definedName>
    <definedName name="Z_31837AC1_2DDB_4F99_8C76_13BFEDC2908B_.wvu.PrintArea" localSheetId="0" hidden="1">'新規（福祉医療機構）'!$A$1:$K$44</definedName>
    <definedName name="あ" localSheetId="3" hidden="1">#REF!</definedName>
    <definedName name="あ" localSheetId="2" hidden="1">#REF!</definedName>
    <definedName name="あ" localSheetId="1" hidden="1">#REF!</definedName>
    <definedName name="あ" hidden="1">#REF!</definedName>
    <definedName name="あ１" localSheetId="3">#REF!</definedName>
    <definedName name="あ１" localSheetId="2">#REF!</definedName>
    <definedName name="あ１" localSheetId="1">#REF!</definedName>
    <definedName name="あ１">#REF!</definedName>
    <definedName name="い" localSheetId="3" hidden="1">#REF!</definedName>
    <definedName name="い" localSheetId="2" hidden="1">#REF!</definedName>
    <definedName name="い" localSheetId="1" hidden="1">#REF!</definedName>
    <definedName name="い" hidden="1">#REF!</definedName>
    <definedName name="げんかしょうきゃく" localSheetId="3" hidden="1">#REF!</definedName>
    <definedName name="げんかしょうきゃく" localSheetId="2" hidden="1">#REF!</definedName>
    <definedName name="げんかしょうきゃく" localSheetId="1" hidden="1">#REF!</definedName>
    <definedName name="げんかしょうきゃく" hidden="1">#REF!</definedName>
    <definedName name="しゅうし" localSheetId="3" hidden="1">#REF!</definedName>
    <definedName name="しゅうし" localSheetId="2" hidden="1">#REF!</definedName>
    <definedName name="しゅうし" localSheetId="1" hidden="1">#REF!</definedName>
    <definedName name="しゅうし" hidden="1">#REF!</definedName>
    <definedName name="査定根拠" hidden="1">0</definedName>
    <definedName name="借入金" localSheetId="3" hidden="1">#REF!</definedName>
    <definedName name="借入金" localSheetId="2" hidden="1">#REF!</definedName>
    <definedName name="借入金" localSheetId="1" hidden="1">#REF!</definedName>
    <definedName name="借入金" hidden="1">#REF!</definedName>
    <definedName name="借入償還。" localSheetId="3" hidden="1">[2]財務状況!#REF!</definedName>
    <definedName name="借入償還。" localSheetId="2" hidden="1">[2]財務状況!#REF!</definedName>
    <definedName name="借入償還。" localSheetId="1" hidden="1">[2]財務状況!#REF!</definedName>
    <definedName name="借入償還。" hidden="1">[2]財務状況!#REF!</definedName>
    <definedName name="償還２" localSheetId="3" hidden="1">#REF!</definedName>
    <definedName name="償還２" localSheetId="2" hidden="1">#REF!</definedName>
    <definedName name="償還２" localSheetId="1" hidden="1">#REF!</definedName>
    <definedName name="償還２" hidden="1">#REF!</definedName>
    <definedName name="償還計画表" localSheetId="3" hidden="1">[3]財務状況!#REF!</definedName>
    <definedName name="償還計画表" localSheetId="2" hidden="1">[3]財務状況!#REF!</definedName>
    <definedName name="償還計画表" localSheetId="1" hidden="1">[3]財務状況!#REF!</definedName>
    <definedName name="償還計画表" hidden="1">[3]財務状況!#REF!</definedName>
    <definedName name="人件費算出" localSheetId="3" hidden="1">#REF!</definedName>
    <definedName name="人件費算出" localSheetId="2" hidden="1">#REF!</definedName>
    <definedName name="人件費算出" localSheetId="1" hidden="1">#REF!</definedName>
    <definedName name="人件費算出" hidden="1">#REF!</definedName>
    <definedName name="人件費算出菅野" hidden="1">0</definedName>
    <definedName name="人件費積算" localSheetId="3" hidden="1">#REF!</definedName>
    <definedName name="人件費積算" localSheetId="2" hidden="1">#REF!</definedName>
    <definedName name="人件費積算" localSheetId="1" hidden="1">#REF!</definedName>
    <definedName name="人件費積算" hidden="1">#REF!</definedName>
  </definedNames>
  <calcPr calcId="152511"/>
</workbook>
</file>

<file path=xl/calcChain.xml><?xml version="1.0" encoding="utf-8"?>
<calcChain xmlns="http://schemas.openxmlformats.org/spreadsheetml/2006/main">
  <c r="H40" i="5" l="1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G1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J41" i="6"/>
  <c r="I41" i="6"/>
  <c r="H41" i="6"/>
  <c r="F41" i="6"/>
  <c r="G43" i="6" s="1"/>
  <c r="E41" i="6"/>
  <c r="D41" i="6"/>
  <c r="C41" i="6"/>
  <c r="G42" i="6" s="1"/>
  <c r="G6" i="4"/>
  <c r="G6" i="3"/>
  <c r="J41" i="4"/>
  <c r="H41" i="4"/>
  <c r="U13" i="4"/>
  <c r="W12" i="4" s="1"/>
  <c r="U12" i="4" s="1"/>
  <c r="E11" i="4" s="1"/>
  <c r="N11" i="4"/>
  <c r="F11" i="4" s="1"/>
  <c r="N11" i="3"/>
  <c r="H41" i="5" l="1"/>
  <c r="J41" i="5"/>
  <c r="K11" i="6"/>
  <c r="K41" i="6" s="1"/>
  <c r="E12" i="4"/>
  <c r="E13" i="4" s="1"/>
  <c r="W11" i="4"/>
  <c r="U11" i="4" s="1"/>
  <c r="D11" i="4" s="1"/>
  <c r="C11" i="4" s="1"/>
  <c r="G11" i="4" s="1"/>
  <c r="I11" i="4" s="1"/>
  <c r="U13" i="3"/>
  <c r="W11" i="3" s="1"/>
  <c r="U11" i="3" s="1"/>
  <c r="K11" i="4" l="1"/>
  <c r="F12" i="4"/>
  <c r="AB11" i="4"/>
  <c r="O18" i="4"/>
  <c r="E14" i="4"/>
  <c r="E15" i="4" s="1"/>
  <c r="AB13" i="4"/>
  <c r="D12" i="4"/>
  <c r="C12" i="4" s="1"/>
  <c r="P19" i="4" s="1"/>
  <c r="P18" i="4"/>
  <c r="J41" i="3"/>
  <c r="H41" i="3"/>
  <c r="D13" i="4" l="1"/>
  <c r="F14" i="4" s="1"/>
  <c r="G12" i="4"/>
  <c r="F13" i="4"/>
  <c r="Q18" i="4"/>
  <c r="E16" i="4"/>
  <c r="E17" i="4" s="1"/>
  <c r="E18" i="4" s="1"/>
  <c r="F11" i="3"/>
  <c r="F11" i="5" s="1"/>
  <c r="W12" i="3"/>
  <c r="C13" i="4" l="1"/>
  <c r="P20" i="4" s="1"/>
  <c r="D14" i="4"/>
  <c r="D15" i="4" s="1"/>
  <c r="C15" i="4" s="1"/>
  <c r="AB14" i="4"/>
  <c r="I12" i="4"/>
  <c r="O19" i="4"/>
  <c r="Q19" i="4" s="1"/>
  <c r="AB12" i="4"/>
  <c r="E19" i="4"/>
  <c r="E20" i="4" s="1"/>
  <c r="C14" i="4"/>
  <c r="G14" i="4" s="1"/>
  <c r="I14" i="4" s="1"/>
  <c r="K14" i="4" s="1"/>
  <c r="D16" i="4"/>
  <c r="F17" i="4" s="1"/>
  <c r="F16" i="4"/>
  <c r="F15" i="4"/>
  <c r="G15" i="4" s="1"/>
  <c r="I15" i="4" s="1"/>
  <c r="K15" i="4" s="1"/>
  <c r="U12" i="3"/>
  <c r="E11" i="3" s="1"/>
  <c r="E11" i="5" s="1"/>
  <c r="D11" i="3"/>
  <c r="G13" i="4" l="1"/>
  <c r="O20" i="4" s="1"/>
  <c r="M18" i="4" s="1"/>
  <c r="K12" i="4"/>
  <c r="D17" i="4"/>
  <c r="C16" i="4"/>
  <c r="G16" i="4" s="1"/>
  <c r="I16" i="4" s="1"/>
  <c r="K16" i="4" s="1"/>
  <c r="D12" i="3"/>
  <c r="D12" i="5" s="1"/>
  <c r="D11" i="5"/>
  <c r="E21" i="4"/>
  <c r="C11" i="3"/>
  <c r="C11" i="5" s="1"/>
  <c r="E12" i="3"/>
  <c r="I13" i="4" l="1"/>
  <c r="K13" i="4" s="1"/>
  <c r="M19" i="4"/>
  <c r="O22" i="4" s="1"/>
  <c r="Q20" i="4"/>
  <c r="M20" i="4"/>
  <c r="D18" i="4"/>
  <c r="C17" i="4"/>
  <c r="G17" i="4" s="1"/>
  <c r="I17" i="4" s="1"/>
  <c r="K17" i="4" s="1"/>
  <c r="F18" i="4"/>
  <c r="E13" i="3"/>
  <c r="E13" i="5" s="1"/>
  <c r="E12" i="5"/>
  <c r="D13" i="3"/>
  <c r="F14" i="3" s="1"/>
  <c r="F14" i="5" s="1"/>
  <c r="E22" i="4"/>
  <c r="F13" i="3"/>
  <c r="F13" i="5" s="1"/>
  <c r="G11" i="3"/>
  <c r="P18" i="3"/>
  <c r="F12" i="3"/>
  <c r="F12" i="5" s="1"/>
  <c r="C12" i="3"/>
  <c r="I11" i="3" l="1"/>
  <c r="I11" i="5" s="1"/>
  <c r="O18" i="3"/>
  <c r="Q18" i="3" s="1"/>
  <c r="O23" i="4"/>
  <c r="C13" i="3"/>
  <c r="C13" i="5" s="1"/>
  <c r="C18" i="4"/>
  <c r="G18" i="4" s="1"/>
  <c r="I18" i="4" s="1"/>
  <c r="K18" i="4" s="1"/>
  <c r="F19" i="4"/>
  <c r="D19" i="4"/>
  <c r="E14" i="3"/>
  <c r="P19" i="3"/>
  <c r="C12" i="5"/>
  <c r="AB11" i="3"/>
  <c r="G11" i="5"/>
  <c r="D14" i="3"/>
  <c r="D14" i="5" s="1"/>
  <c r="D13" i="5"/>
  <c r="E23" i="4"/>
  <c r="AB13" i="3"/>
  <c r="G12" i="3"/>
  <c r="I12" i="3" s="1"/>
  <c r="K11" i="3" l="1"/>
  <c r="D15" i="3"/>
  <c r="D15" i="5" s="1"/>
  <c r="I12" i="5"/>
  <c r="K12" i="5" s="1"/>
  <c r="K12" i="3"/>
  <c r="K11" i="5"/>
  <c r="P20" i="3"/>
  <c r="G13" i="3"/>
  <c r="F15" i="3"/>
  <c r="F15" i="5" s="1"/>
  <c r="C14" i="3"/>
  <c r="G14" i="3" s="1"/>
  <c r="I14" i="3" s="1"/>
  <c r="C19" i="4"/>
  <c r="G19" i="4" s="1"/>
  <c r="I19" i="4" s="1"/>
  <c r="K19" i="4" s="1"/>
  <c r="D20" i="4"/>
  <c r="C20" i="4" s="1"/>
  <c r="F20" i="4"/>
  <c r="D21" i="4"/>
  <c r="C21" i="4" s="1"/>
  <c r="E15" i="3"/>
  <c r="E14" i="5"/>
  <c r="AB14" i="3"/>
  <c r="G12" i="5"/>
  <c r="E24" i="4"/>
  <c r="AB12" i="3"/>
  <c r="O19" i="3"/>
  <c r="F16" i="3" l="1"/>
  <c r="F16" i="5" s="1"/>
  <c r="I14" i="5"/>
  <c r="K14" i="5" s="1"/>
  <c r="K14" i="3"/>
  <c r="O20" i="3"/>
  <c r="Q20" i="3" s="1"/>
  <c r="I13" i="3"/>
  <c r="D16" i="3"/>
  <c r="F17" i="3" s="1"/>
  <c r="F17" i="5" s="1"/>
  <c r="G13" i="5"/>
  <c r="G14" i="5"/>
  <c r="C14" i="5"/>
  <c r="G20" i="4"/>
  <c r="I20" i="4" s="1"/>
  <c r="K20" i="4" s="1"/>
  <c r="F21" i="4"/>
  <c r="G21" i="4" s="1"/>
  <c r="I21" i="4" s="1"/>
  <c r="K21" i="4" s="1"/>
  <c r="D22" i="4"/>
  <c r="F23" i="4" s="1"/>
  <c r="F22" i="4"/>
  <c r="E15" i="5"/>
  <c r="E16" i="3"/>
  <c r="C15" i="3"/>
  <c r="C15" i="5" s="1"/>
  <c r="E25" i="4"/>
  <c r="Q19" i="3"/>
  <c r="D17" i="3" l="1"/>
  <c r="D17" i="5" s="1"/>
  <c r="D16" i="5"/>
  <c r="M18" i="3"/>
  <c r="G15" i="3"/>
  <c r="I15" i="3" s="1"/>
  <c r="I15" i="5" s="1"/>
  <c r="K15" i="5" s="1"/>
  <c r="C16" i="3"/>
  <c r="G16" i="3" s="1"/>
  <c r="I16" i="3" s="1"/>
  <c r="M19" i="3"/>
  <c r="M20" i="3"/>
  <c r="I13" i="5"/>
  <c r="K13" i="3"/>
  <c r="D23" i="4"/>
  <c r="C23" i="4" s="1"/>
  <c r="G23" i="4" s="1"/>
  <c r="I23" i="4" s="1"/>
  <c r="K23" i="4" s="1"/>
  <c r="C22" i="4"/>
  <c r="G22" i="4" s="1"/>
  <c r="I22" i="4" s="1"/>
  <c r="K22" i="4" s="1"/>
  <c r="D24" i="4"/>
  <c r="E17" i="3"/>
  <c r="E18" i="3" s="1"/>
  <c r="E16" i="5"/>
  <c r="E26" i="4"/>
  <c r="F18" i="3"/>
  <c r="F18" i="5" s="1"/>
  <c r="D18" i="3" l="1"/>
  <c r="D18" i="5" s="1"/>
  <c r="G15" i="5"/>
  <c r="O22" i="3"/>
  <c r="C16" i="5"/>
  <c r="K15" i="3"/>
  <c r="O23" i="3"/>
  <c r="K13" i="5"/>
  <c r="I16" i="5"/>
  <c r="K16" i="5" s="1"/>
  <c r="K16" i="3"/>
  <c r="G16" i="5"/>
  <c r="C17" i="3"/>
  <c r="C17" i="5" s="1"/>
  <c r="F24" i="4"/>
  <c r="C24" i="4"/>
  <c r="F25" i="4"/>
  <c r="D25" i="4"/>
  <c r="E19" i="3"/>
  <c r="E18" i="5"/>
  <c r="E17" i="5"/>
  <c r="G17" i="3"/>
  <c r="I17" i="3" s="1"/>
  <c r="E27" i="4"/>
  <c r="F19" i="3"/>
  <c r="F19" i="5" s="1"/>
  <c r="C18" i="3" l="1"/>
  <c r="G18" i="3" s="1"/>
  <c r="I18" i="3" s="1"/>
  <c r="D19" i="3"/>
  <c r="D19" i="5" s="1"/>
  <c r="I17" i="5"/>
  <c r="K17" i="3"/>
  <c r="G24" i="4"/>
  <c r="I24" i="4" s="1"/>
  <c r="K24" i="4" s="1"/>
  <c r="G17" i="5"/>
  <c r="C25" i="4"/>
  <c r="G25" i="4" s="1"/>
  <c r="I25" i="4" s="1"/>
  <c r="K25" i="4" s="1"/>
  <c r="D26" i="4"/>
  <c r="F26" i="4"/>
  <c r="E20" i="3"/>
  <c r="E19" i="5"/>
  <c r="C18" i="5"/>
  <c r="E28" i="4"/>
  <c r="C19" i="3"/>
  <c r="D20" i="3"/>
  <c r="D20" i="5" s="1"/>
  <c r="F20" i="3"/>
  <c r="F20" i="5" s="1"/>
  <c r="K17" i="5" l="1"/>
  <c r="I18" i="5"/>
  <c r="K18" i="5" s="1"/>
  <c r="K18" i="3"/>
  <c r="G18" i="5"/>
  <c r="D27" i="4"/>
  <c r="D28" i="4" s="1"/>
  <c r="D29" i="4" s="1"/>
  <c r="F27" i="4"/>
  <c r="C26" i="4"/>
  <c r="G26" i="4" s="1"/>
  <c r="I26" i="4" s="1"/>
  <c r="K26" i="4" s="1"/>
  <c r="E20" i="5"/>
  <c r="E21" i="3"/>
  <c r="G19" i="3"/>
  <c r="I19" i="3" s="1"/>
  <c r="C19" i="5"/>
  <c r="E29" i="4"/>
  <c r="D21" i="3"/>
  <c r="D21" i="5" s="1"/>
  <c r="C20" i="3"/>
  <c r="F21" i="3"/>
  <c r="F21" i="5" s="1"/>
  <c r="F28" i="4" l="1"/>
  <c r="I19" i="5"/>
  <c r="K19" i="5" s="1"/>
  <c r="K19" i="3"/>
  <c r="G19" i="5"/>
  <c r="F30" i="4"/>
  <c r="C28" i="4"/>
  <c r="C27" i="4"/>
  <c r="G27" i="4" s="1"/>
  <c r="I27" i="4" s="1"/>
  <c r="K27" i="4" s="1"/>
  <c r="D30" i="4"/>
  <c r="D31" i="4" s="1"/>
  <c r="F29" i="4"/>
  <c r="E22" i="3"/>
  <c r="E21" i="5"/>
  <c r="G20" i="3"/>
  <c r="I20" i="3" s="1"/>
  <c r="C20" i="5"/>
  <c r="E30" i="4"/>
  <c r="C29" i="4"/>
  <c r="D22" i="3"/>
  <c r="F22" i="3"/>
  <c r="F22" i="5" s="1"/>
  <c r="C21" i="3"/>
  <c r="G28" i="4" l="1"/>
  <c r="I28" i="4" s="1"/>
  <c r="K28" i="4" s="1"/>
  <c r="I20" i="5"/>
  <c r="K20" i="3"/>
  <c r="G20" i="5"/>
  <c r="F31" i="4"/>
  <c r="F32" i="4"/>
  <c r="D32" i="4"/>
  <c r="F33" i="4" s="1"/>
  <c r="G29" i="4"/>
  <c r="I29" i="4" s="1"/>
  <c r="K29" i="4" s="1"/>
  <c r="E23" i="3"/>
  <c r="E22" i="5"/>
  <c r="G21" i="3"/>
  <c r="I21" i="3" s="1"/>
  <c r="C21" i="5"/>
  <c r="F23" i="3"/>
  <c r="F23" i="5" s="1"/>
  <c r="D22" i="5"/>
  <c r="D33" i="4"/>
  <c r="E31" i="4"/>
  <c r="C30" i="4"/>
  <c r="G30" i="4" s="1"/>
  <c r="I30" i="4" s="1"/>
  <c r="C22" i="3"/>
  <c r="D23" i="3"/>
  <c r="D23" i="5" s="1"/>
  <c r="K30" i="4" l="1"/>
  <c r="K20" i="5"/>
  <c r="I21" i="5"/>
  <c r="K21" i="5" s="1"/>
  <c r="K21" i="3"/>
  <c r="G21" i="5"/>
  <c r="E23" i="5"/>
  <c r="E24" i="3"/>
  <c r="G22" i="3"/>
  <c r="I22" i="3" s="1"/>
  <c r="C22" i="5"/>
  <c r="E32" i="4"/>
  <c r="C31" i="4"/>
  <c r="G31" i="4" s="1"/>
  <c r="I31" i="4" s="1"/>
  <c r="D34" i="4"/>
  <c r="F34" i="4"/>
  <c r="C23" i="3"/>
  <c r="F24" i="3"/>
  <c r="F24" i="5" s="1"/>
  <c r="D24" i="3"/>
  <c r="D24" i="5" s="1"/>
  <c r="K31" i="4" l="1"/>
  <c r="I22" i="5"/>
  <c r="K22" i="5" s="1"/>
  <c r="K22" i="3"/>
  <c r="G22" i="5"/>
  <c r="E25" i="3"/>
  <c r="E25" i="5" s="1"/>
  <c r="E24" i="5"/>
  <c r="G23" i="3"/>
  <c r="I23" i="3" s="1"/>
  <c r="C23" i="5"/>
  <c r="D35" i="4"/>
  <c r="F35" i="4"/>
  <c r="E33" i="4"/>
  <c r="C32" i="4"/>
  <c r="G32" i="4" s="1"/>
  <c r="I32" i="4" s="1"/>
  <c r="F25" i="3"/>
  <c r="F25" i="5" s="1"/>
  <c r="C24" i="3"/>
  <c r="D25" i="3"/>
  <c r="D25" i="5" s="1"/>
  <c r="K32" i="4" l="1"/>
  <c r="I23" i="5"/>
  <c r="K23" i="5" s="1"/>
  <c r="K23" i="3"/>
  <c r="G23" i="5"/>
  <c r="E26" i="3"/>
  <c r="G24" i="3"/>
  <c r="I24" i="3" s="1"/>
  <c r="C24" i="5"/>
  <c r="E34" i="4"/>
  <c r="C33" i="4"/>
  <c r="G33" i="4" s="1"/>
  <c r="I33" i="4" s="1"/>
  <c r="F36" i="4"/>
  <c r="D36" i="4"/>
  <c r="C25" i="3"/>
  <c r="F26" i="3"/>
  <c r="F26" i="5" s="1"/>
  <c r="D26" i="3"/>
  <c r="K33" i="4" l="1"/>
  <c r="I24" i="5"/>
  <c r="K24" i="5" s="1"/>
  <c r="K24" i="3"/>
  <c r="G24" i="5"/>
  <c r="E27" i="3"/>
  <c r="E26" i="5"/>
  <c r="F27" i="3"/>
  <c r="F27" i="5" s="1"/>
  <c r="D26" i="5"/>
  <c r="G25" i="3"/>
  <c r="I25" i="3" s="1"/>
  <c r="C25" i="5"/>
  <c r="D37" i="4"/>
  <c r="F37" i="4"/>
  <c r="E35" i="4"/>
  <c r="C34" i="4"/>
  <c r="G34" i="4" s="1"/>
  <c r="I34" i="4" s="1"/>
  <c r="C26" i="3"/>
  <c r="D27" i="3"/>
  <c r="D27" i="5" s="1"/>
  <c r="K34" i="4" l="1"/>
  <c r="I25" i="5"/>
  <c r="K25" i="5" s="1"/>
  <c r="K25" i="3"/>
  <c r="G25" i="5"/>
  <c r="E28" i="3"/>
  <c r="E27" i="5"/>
  <c r="G26" i="3"/>
  <c r="I26" i="3" s="1"/>
  <c r="C26" i="5"/>
  <c r="E36" i="4"/>
  <c r="C35" i="4"/>
  <c r="G35" i="4" s="1"/>
  <c r="I35" i="4" s="1"/>
  <c r="F38" i="4"/>
  <c r="D38" i="4"/>
  <c r="F28" i="3"/>
  <c r="F28" i="5" s="1"/>
  <c r="D28" i="3"/>
  <c r="C27" i="3"/>
  <c r="K35" i="4" l="1"/>
  <c r="I26" i="5"/>
  <c r="K26" i="5" s="1"/>
  <c r="K26" i="3"/>
  <c r="G26" i="5"/>
  <c r="E28" i="5"/>
  <c r="E29" i="3"/>
  <c r="G27" i="3"/>
  <c r="I27" i="3" s="1"/>
  <c r="C27" i="5"/>
  <c r="C28" i="3"/>
  <c r="C28" i="5" s="1"/>
  <c r="D28" i="5"/>
  <c r="D39" i="4"/>
  <c r="F39" i="4"/>
  <c r="E37" i="4"/>
  <c r="C36" i="4"/>
  <c r="G36" i="4" s="1"/>
  <c r="I36" i="4" s="1"/>
  <c r="F29" i="3"/>
  <c r="F29" i="5" s="1"/>
  <c r="D29" i="3"/>
  <c r="G28" i="3" l="1"/>
  <c r="I28" i="3" s="1"/>
  <c r="I28" i="5" s="1"/>
  <c r="K28" i="5" s="1"/>
  <c r="K36" i="4"/>
  <c r="I27" i="5"/>
  <c r="K27" i="5" s="1"/>
  <c r="K27" i="3"/>
  <c r="G27" i="5"/>
  <c r="E30" i="3"/>
  <c r="E29" i="5"/>
  <c r="C29" i="3"/>
  <c r="C29" i="5" s="1"/>
  <c r="D29" i="5"/>
  <c r="E38" i="4"/>
  <c r="C37" i="4"/>
  <c r="G37" i="4" s="1"/>
  <c r="I37" i="4" s="1"/>
  <c r="D40" i="4"/>
  <c r="F40" i="4"/>
  <c r="F41" i="4" s="1"/>
  <c r="G43" i="4" s="1"/>
  <c r="F30" i="3"/>
  <c r="F30" i="5" s="1"/>
  <c r="D30" i="3"/>
  <c r="G29" i="3"/>
  <c r="I29" i="3" s="1"/>
  <c r="K28" i="3" l="1"/>
  <c r="G28" i="5"/>
  <c r="K37" i="4"/>
  <c r="K29" i="3"/>
  <c r="I29" i="5"/>
  <c r="K29" i="5" s="1"/>
  <c r="G29" i="5"/>
  <c r="E31" i="3"/>
  <c r="E30" i="5"/>
  <c r="D31" i="3"/>
  <c r="D32" i="3" s="1"/>
  <c r="D30" i="5"/>
  <c r="D41" i="4"/>
  <c r="E39" i="4"/>
  <c r="C38" i="4"/>
  <c r="G38" i="4" s="1"/>
  <c r="I38" i="4" s="1"/>
  <c r="F31" i="3"/>
  <c r="F31" i="5" s="1"/>
  <c r="C30" i="3"/>
  <c r="K38" i="4" l="1"/>
  <c r="E32" i="3"/>
  <c r="E31" i="5"/>
  <c r="C31" i="3"/>
  <c r="C31" i="5" s="1"/>
  <c r="F32" i="3"/>
  <c r="F32" i="5" s="1"/>
  <c r="D31" i="5"/>
  <c r="G30" i="3"/>
  <c r="I30" i="3" s="1"/>
  <c r="C30" i="5"/>
  <c r="F33" i="3"/>
  <c r="F33" i="5" s="1"/>
  <c r="D32" i="5"/>
  <c r="E40" i="4"/>
  <c r="C39" i="4"/>
  <c r="G39" i="4" s="1"/>
  <c r="I39" i="4" s="1"/>
  <c r="D33" i="3"/>
  <c r="C32" i="3"/>
  <c r="K39" i="4" l="1"/>
  <c r="I30" i="5"/>
  <c r="K30" i="3"/>
  <c r="G30" i="5"/>
  <c r="E33" i="3"/>
  <c r="C33" i="3" s="1"/>
  <c r="E32" i="5"/>
  <c r="G31" i="3"/>
  <c r="I31" i="3" s="1"/>
  <c r="D33" i="5"/>
  <c r="G32" i="3"/>
  <c r="I32" i="3" s="1"/>
  <c r="C32" i="5"/>
  <c r="E41" i="4"/>
  <c r="C40" i="4"/>
  <c r="D34" i="3"/>
  <c r="F34" i="3"/>
  <c r="F34" i="5" s="1"/>
  <c r="K32" i="3" l="1"/>
  <c r="I32" i="5"/>
  <c r="K32" i="5" s="1"/>
  <c r="K31" i="3"/>
  <c r="I31" i="5"/>
  <c r="K31" i="5" s="1"/>
  <c r="K30" i="5"/>
  <c r="G32" i="5"/>
  <c r="G31" i="5"/>
  <c r="E34" i="3"/>
  <c r="C34" i="3" s="1"/>
  <c r="E33" i="5"/>
  <c r="G33" i="3"/>
  <c r="I33" i="3" s="1"/>
  <c r="C33" i="5"/>
  <c r="F35" i="3"/>
  <c r="F35" i="5" s="1"/>
  <c r="D34" i="5"/>
  <c r="G40" i="4"/>
  <c r="C41" i="4"/>
  <c r="G42" i="4" s="1"/>
  <c r="D35" i="3"/>
  <c r="K33" i="3" l="1"/>
  <c r="I33" i="5"/>
  <c r="K33" i="5" s="1"/>
  <c r="G41" i="4"/>
  <c r="I40" i="4"/>
  <c r="G33" i="5"/>
  <c r="E35" i="3"/>
  <c r="C35" i="3" s="1"/>
  <c r="E34" i="5"/>
  <c r="D36" i="3"/>
  <c r="D36" i="5" s="1"/>
  <c r="D35" i="5"/>
  <c r="G34" i="3"/>
  <c r="I34" i="3" s="1"/>
  <c r="C34" i="5"/>
  <c r="F36" i="3"/>
  <c r="F36" i="5" s="1"/>
  <c r="K34" i="3" l="1"/>
  <c r="I34" i="5"/>
  <c r="K34" i="5" s="1"/>
  <c r="K40" i="4"/>
  <c r="K41" i="4" s="1"/>
  <c r="I41" i="4"/>
  <c r="G34" i="5"/>
  <c r="F37" i="3"/>
  <c r="F37" i="5" s="1"/>
  <c r="D37" i="3"/>
  <c r="D37" i="5" s="1"/>
  <c r="E36" i="3"/>
  <c r="E35" i="5"/>
  <c r="G35" i="3"/>
  <c r="I35" i="3" s="1"/>
  <c r="C35" i="5"/>
  <c r="C36" i="3"/>
  <c r="C36" i="5" s="1"/>
  <c r="K35" i="3" l="1"/>
  <c r="I35" i="5"/>
  <c r="K35" i="5" s="1"/>
  <c r="F38" i="3"/>
  <c r="F38" i="5" s="1"/>
  <c r="G35" i="5"/>
  <c r="D38" i="3"/>
  <c r="D39" i="3" s="1"/>
  <c r="E37" i="3"/>
  <c r="E36" i="5"/>
  <c r="G36" i="3"/>
  <c r="I36" i="3" s="1"/>
  <c r="K36" i="3" l="1"/>
  <c r="I36" i="5"/>
  <c r="G36" i="5"/>
  <c r="F39" i="3"/>
  <c r="F39" i="5" s="1"/>
  <c r="D38" i="5"/>
  <c r="E38" i="3"/>
  <c r="E37" i="5"/>
  <c r="C37" i="3"/>
  <c r="D39" i="5"/>
  <c r="F40" i="3"/>
  <c r="D40" i="3"/>
  <c r="D40" i="5" s="1"/>
  <c r="D41" i="5" l="1"/>
  <c r="K36" i="5"/>
  <c r="G37" i="3"/>
  <c r="I37" i="3" s="1"/>
  <c r="C37" i="5"/>
  <c r="E39" i="3"/>
  <c r="E38" i="5"/>
  <c r="C38" i="3"/>
  <c r="F41" i="3"/>
  <c r="G43" i="3" s="1"/>
  <c r="F40" i="5"/>
  <c r="F41" i="5" s="1"/>
  <c r="G43" i="5" s="1"/>
  <c r="D41" i="3"/>
  <c r="K37" i="3" l="1"/>
  <c r="I37" i="5"/>
  <c r="G37" i="5"/>
  <c r="C38" i="5"/>
  <c r="G38" i="3"/>
  <c r="I38" i="3" s="1"/>
  <c r="E40" i="3"/>
  <c r="E39" i="5"/>
  <c r="C39" i="3"/>
  <c r="K38" i="3" l="1"/>
  <c r="I38" i="5"/>
  <c r="K38" i="5" s="1"/>
  <c r="K37" i="5"/>
  <c r="G38" i="5"/>
  <c r="C39" i="5"/>
  <c r="G39" i="3"/>
  <c r="I39" i="3" s="1"/>
  <c r="E40" i="5"/>
  <c r="E41" i="5" s="1"/>
  <c r="E41" i="3"/>
  <c r="C40" i="3"/>
  <c r="K39" i="3" l="1"/>
  <c r="I39" i="5"/>
  <c r="K39" i="5" s="1"/>
  <c r="G39" i="5"/>
  <c r="C40" i="5"/>
  <c r="C41" i="5" s="1"/>
  <c r="G42" i="5" s="1"/>
  <c r="G40" i="3"/>
  <c r="C41" i="3"/>
  <c r="G42" i="3" s="1"/>
  <c r="G41" i="6" l="1"/>
  <c r="I40" i="3"/>
  <c r="G40" i="5"/>
  <c r="G41" i="5" s="1"/>
  <c r="G41" i="3"/>
  <c r="K40" i="3" l="1"/>
  <c r="K41" i="3" s="1"/>
  <c r="I40" i="5"/>
  <c r="I41" i="3"/>
  <c r="K40" i="5" l="1"/>
  <c r="K41" i="5" s="1"/>
  <c r="I41" i="5"/>
</calcChain>
</file>

<file path=xl/sharedStrings.xml><?xml version="1.0" encoding="utf-8"?>
<sst xmlns="http://schemas.openxmlformats.org/spreadsheetml/2006/main" count="152" uniqueCount="56">
  <si>
    <t>⇓　作成支援領域　⇓</t>
    <rPh sb="2" eb="4">
      <t>サクセイ</t>
    </rPh>
    <rPh sb="4" eb="6">
      <t>シエン</t>
    </rPh>
    <rPh sb="6" eb="8">
      <t>リョウイキ</t>
    </rPh>
    <phoneticPr fontId="4"/>
  </si>
  <si>
    <t>(金額単位：千円)</t>
    <rPh sb="1" eb="3">
      <t>キンガク</t>
    </rPh>
    <rPh sb="3" eb="5">
      <t>タンイ</t>
    </rPh>
    <rPh sb="6" eb="8">
      <t>センエン</t>
    </rPh>
    <phoneticPr fontId="4"/>
  </si>
  <si>
    <t>償　　還　　額</t>
  </si>
  <si>
    <t>左に対する財源別充当額
（財源別・贈与者別に記入してください。）</t>
    <phoneticPr fontId="4"/>
  </si>
  <si>
    <t>元　　金</t>
  </si>
  <si>
    <t>利　息</t>
    <phoneticPr fontId="4"/>
  </si>
  <si>
    <t>合　計</t>
  </si>
  <si>
    <t>計</t>
    <rPh sb="0" eb="1">
      <t>ケイ</t>
    </rPh>
    <phoneticPr fontId="4"/>
  </si>
  <si>
    <t>千円未満は
四捨五入</t>
    <phoneticPr fontId="4"/>
  </si>
  <si>
    <t>有利子分</t>
    <phoneticPr fontId="4"/>
  </si>
  <si>
    <t>借入申込額</t>
    <rPh sb="0" eb="2">
      <t>カリイレ</t>
    </rPh>
    <rPh sb="2" eb="4">
      <t>モウシコミ</t>
    </rPh>
    <rPh sb="4" eb="5">
      <t>ガク</t>
    </rPh>
    <phoneticPr fontId="4"/>
  </si>
  <si>
    <t>基礎数値</t>
    <rPh sb="0" eb="2">
      <t>キソ</t>
    </rPh>
    <rPh sb="2" eb="4">
      <t>スウチ</t>
    </rPh>
    <phoneticPr fontId="4"/>
  </si>
  <si>
    <t>　有利子分</t>
    <rPh sb="1" eb="3">
      <t>ユウリ</t>
    </rPh>
    <rPh sb="3" eb="5">
      <t>コブン</t>
    </rPh>
    <phoneticPr fontId="4"/>
  </si>
  <si>
    <t>←入力しないでください</t>
    <rPh sb="1" eb="3">
      <t>ニュウリョク</t>
    </rPh>
    <phoneticPr fontId="4"/>
  </si>
  <si>
    <t>無利子初回元金</t>
    <rPh sb="0" eb="3">
      <t>ムリシ</t>
    </rPh>
    <rPh sb="3" eb="5">
      <t>ショカイ</t>
    </rPh>
    <rPh sb="5" eb="7">
      <t>ガンキン</t>
    </rPh>
    <phoneticPr fontId="4"/>
  </si>
  <si>
    <t>無利子均等元金</t>
    <rPh sb="0" eb="3">
      <t>ムリシ</t>
    </rPh>
    <rPh sb="3" eb="5">
      <t>キントウ</t>
    </rPh>
    <rPh sb="5" eb="7">
      <t>ガンキン</t>
    </rPh>
    <phoneticPr fontId="4"/>
  </si>
  <si>
    <t>償還期間</t>
    <rPh sb="0" eb="2">
      <t>ショウカン</t>
    </rPh>
    <rPh sb="2" eb="4">
      <t>キカン</t>
    </rPh>
    <phoneticPr fontId="4"/>
  </si>
  <si>
    <t>元金据置期間</t>
    <rPh sb="0" eb="2">
      <t>ガンキン</t>
    </rPh>
    <rPh sb="2" eb="4">
      <t>スエオキ</t>
    </rPh>
    <rPh sb="4" eb="6">
      <t>キカン</t>
    </rPh>
    <phoneticPr fontId="4"/>
  </si>
  <si>
    <t>金利区分</t>
    <rPh sb="0" eb="2">
      <t>キンリ</t>
    </rPh>
    <rPh sb="2" eb="4">
      <t>クブン</t>
    </rPh>
    <phoneticPr fontId="4"/>
  </si>
  <si>
    <t>最多負担判定↓</t>
    <rPh sb="0" eb="2">
      <t>サイタ</t>
    </rPh>
    <rPh sb="2" eb="4">
      <t>フタン</t>
    </rPh>
    <rPh sb="4" eb="6">
      <t>ハンテイ</t>
    </rPh>
    <phoneticPr fontId="4"/>
  </si>
  <si>
    <t>年次</t>
    <rPh sb="0" eb="2">
      <t>ネンジ</t>
    </rPh>
    <phoneticPr fontId="4"/>
  </si>
  <si>
    <t>総額</t>
    <rPh sb="0" eb="2">
      <t>ソウガク</t>
    </rPh>
    <phoneticPr fontId="4"/>
  </si>
  <si>
    <t>元金</t>
    <rPh sb="0" eb="2">
      <t>ガンキン</t>
    </rPh>
    <phoneticPr fontId="4"/>
  </si>
  <si>
    <t>利息</t>
    <rPh sb="0" eb="2">
      <t>リソク</t>
    </rPh>
    <phoneticPr fontId="4"/>
  </si>
  <si>
    <t>１年次</t>
    <rPh sb="1" eb="3">
      <t>ネンジ</t>
    </rPh>
    <phoneticPr fontId="4"/>
  </si>
  <si>
    <t>２年次</t>
    <rPh sb="1" eb="3">
      <t>ネンジ</t>
    </rPh>
    <phoneticPr fontId="4"/>
  </si>
  <si>
    <t>３年次</t>
    <rPh sb="1" eb="3">
      <t>ネンジ</t>
    </rPh>
    <phoneticPr fontId="4"/>
  </si>
  <si>
    <t>最多利息</t>
    <rPh sb="0" eb="2">
      <t>サイタ</t>
    </rPh>
    <rPh sb="2" eb="4">
      <t>リソク</t>
    </rPh>
    <phoneticPr fontId="4"/>
  </si>
  <si>
    <t>最多元金</t>
    <rPh sb="0" eb="2">
      <t>サイタ</t>
    </rPh>
    <rPh sb="2" eb="4">
      <t>ガンキン</t>
    </rPh>
    <phoneticPr fontId="4"/>
  </si>
  <si>
    <t>合計</t>
  </si>
  <si>
    <t>償還財源充当内訳</t>
  </si>
  <si>
    <t>無利子分</t>
    <rPh sb="0" eb="1">
      <t>ム</t>
    </rPh>
    <phoneticPr fontId="4"/>
  </si>
  <si>
    <t>平年分は万円単位に整理し端数は初年度に計上</t>
    <rPh sb="0" eb="2">
      <t>ヘイネン</t>
    </rPh>
    <rPh sb="2" eb="3">
      <t>ブン</t>
    </rPh>
    <rPh sb="4" eb="5">
      <t>マン</t>
    </rPh>
    <rPh sb="5" eb="6">
      <t>エン</t>
    </rPh>
    <rPh sb="6" eb="8">
      <t>タンイ</t>
    </rPh>
    <rPh sb="9" eb="11">
      <t>セイリ</t>
    </rPh>
    <rPh sb="12" eb="14">
      <t>ハスウ</t>
    </rPh>
    <rPh sb="15" eb="18">
      <t>ショネンド</t>
    </rPh>
    <rPh sb="19" eb="21">
      <t>ケイジョウ</t>
    </rPh>
    <phoneticPr fontId="4"/>
  </si>
  <si>
    <t>　無利子分</t>
    <rPh sb="1" eb="4">
      <t>ムリシ</t>
    </rPh>
    <rPh sb="4" eb="5">
      <t>ブン</t>
    </rPh>
    <phoneticPr fontId="4"/>
  </si>
  <si>
    <t>金利選択（％）</t>
    <rPh sb="0" eb="2">
      <t>キンリ</t>
    </rPh>
    <rPh sb="2" eb="4">
      <t>センタク</t>
    </rPh>
    <phoneticPr fontId="4"/>
  </si>
  <si>
    <t>初回元金</t>
    <rPh sb="0" eb="2">
      <t>ショカイ</t>
    </rPh>
    <rPh sb="2" eb="4">
      <t>ガンキン</t>
    </rPh>
    <phoneticPr fontId="4"/>
  </si>
  <si>
    <t>均等元金</t>
    <rPh sb="0" eb="2">
      <t>キントウ</t>
    </rPh>
    <rPh sb="2" eb="4">
      <t>ガンキン</t>
    </rPh>
    <phoneticPr fontId="4"/>
  </si>
  <si>
    <t>←月単位で入力（36か月以内）</t>
    <rPh sb="1" eb="4">
      <t>ツキタンイ</t>
    </rPh>
    <rPh sb="5" eb="7">
      <t>ニュウリョク</t>
    </rPh>
    <rPh sb="11" eb="12">
      <t>ゲツ</t>
    </rPh>
    <rPh sb="12" eb="14">
      <t>イナイ</t>
    </rPh>
    <phoneticPr fontId="4"/>
  </si>
  <si>
    <t>←年単位で入力（30年以内)</t>
    <rPh sb="1" eb="4">
      <t>ネンタンイ</t>
    </rPh>
    <rPh sb="5" eb="7">
      <t>ニュウリョク</t>
    </rPh>
    <rPh sb="10" eb="11">
      <t>ネン</t>
    </rPh>
    <rPh sb="11" eb="13">
      <t>イナイ</t>
    </rPh>
    <phoneticPr fontId="4"/>
  </si>
  <si>
    <t>←完全固定は１、10年見直しは２を入力</t>
    <rPh sb="1" eb="3">
      <t>カンゼン</t>
    </rPh>
    <rPh sb="3" eb="5">
      <t>コテイ</t>
    </rPh>
    <rPh sb="10" eb="11">
      <t>ネン</t>
    </rPh>
    <rPh sb="11" eb="13">
      <t>ミナオ</t>
    </rPh>
    <rPh sb="17" eb="19">
      <t>ニュウリョク</t>
    </rPh>
    <phoneticPr fontId="4"/>
  </si>
  <si>
    <t>←協議は2.0％とすること。</t>
    <rPh sb="1" eb="3">
      <t>キョウギ</t>
    </rPh>
    <phoneticPr fontId="4"/>
  </si>
  <si>
    <t>ホテル
コスト</t>
    <phoneticPr fontId="3"/>
  </si>
  <si>
    <t>介護保険
収入</t>
    <rPh sb="0" eb="2">
      <t>カイゴ</t>
    </rPh>
    <rPh sb="2" eb="4">
      <t>ホケン</t>
    </rPh>
    <rPh sb="5" eb="7">
      <t>シュウニュウ</t>
    </rPh>
    <phoneticPr fontId="3"/>
  </si>
  <si>
    <r>
      <t>←千円単位で</t>
    </r>
    <r>
      <rPr>
        <b/>
        <sz val="11"/>
        <color indexed="10"/>
        <rFont val="ＭＳ ゴシック"/>
        <family val="3"/>
        <charset val="128"/>
      </rPr>
      <t>必ず</t>
    </r>
    <r>
      <rPr>
        <sz val="11"/>
        <color theme="1"/>
        <rFont val="ＭＳ ゴシック"/>
        <family val="3"/>
        <charset val="128"/>
      </rPr>
      <t>入力</t>
    </r>
    <rPh sb="1" eb="3">
      <t>センエン</t>
    </rPh>
    <rPh sb="3" eb="5">
      <t>タンイ</t>
    </rPh>
    <rPh sb="6" eb="7">
      <t>カナラ</t>
    </rPh>
    <rPh sb="8" eb="10">
      <t>ニュウリョク</t>
    </rPh>
    <phoneticPr fontId="4"/>
  </si>
  <si>
    <t>借入金償還計画等一覧表（福祉医療機構：新規借入分）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フクシ</t>
    </rPh>
    <rPh sb="14" eb="16">
      <t>イリョウ</t>
    </rPh>
    <rPh sb="16" eb="18">
      <t>キコウ</t>
    </rPh>
    <rPh sb="19" eb="21">
      <t>シンキ</t>
    </rPh>
    <rPh sb="21" eb="23">
      <t>カリイ</t>
    </rPh>
    <rPh sb="23" eb="24">
      <t>ブン</t>
    </rPh>
    <phoneticPr fontId="4"/>
  </si>
  <si>
    <t>借入金償還計画等一覧表（○○銀行：新規借入分）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4" eb="16">
      <t>ギンコウ</t>
    </rPh>
    <rPh sb="17" eb="19">
      <t>シンキ</t>
    </rPh>
    <rPh sb="19" eb="21">
      <t>カリイ</t>
    </rPh>
    <rPh sb="21" eb="22">
      <t>ブン</t>
    </rPh>
    <phoneticPr fontId="4"/>
  </si>
  <si>
    <t>←適用する金利を記入してください。</t>
    <rPh sb="1" eb="3">
      <t>テキヨウ</t>
    </rPh>
    <rPh sb="5" eb="7">
      <t>キンリ</t>
    </rPh>
    <rPh sb="8" eb="10">
      <t>キニュウ</t>
    </rPh>
    <phoneticPr fontId="4"/>
  </si>
  <si>
    <t>合　計</t>
    <phoneticPr fontId="3"/>
  </si>
  <si>
    <t>借入金償還計画等一覧表（新規借入分：合計）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シンキ</t>
    </rPh>
    <rPh sb="14" eb="16">
      <t>カリイ</t>
    </rPh>
    <rPh sb="16" eb="17">
      <t>ブン</t>
    </rPh>
    <rPh sb="18" eb="20">
      <t>ゴウケイ</t>
    </rPh>
    <phoneticPr fontId="4"/>
  </si>
  <si>
    <t>償　 　 還　  　額     （借入利率）</t>
    <rPh sb="17" eb="19">
      <t>カリイ</t>
    </rPh>
    <rPh sb="19" eb="21">
      <t>リリツ</t>
    </rPh>
    <phoneticPr fontId="3"/>
  </si>
  <si>
    <t>法人名</t>
    <rPh sb="0" eb="2">
      <t>ホウジン</t>
    </rPh>
    <rPh sb="2" eb="3">
      <t>ナ</t>
    </rPh>
    <phoneticPr fontId="3"/>
  </si>
  <si>
    <t>施設名</t>
    <rPh sb="0" eb="2">
      <t>シセツ</t>
    </rPh>
    <rPh sb="2" eb="3">
      <t>ナ</t>
    </rPh>
    <phoneticPr fontId="3"/>
  </si>
  <si>
    <t>借入金償還計画等一覧表（既存借入分：福祉機構＋市中銀行）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rPh sb="12" eb="14">
      <t>キゾン</t>
    </rPh>
    <rPh sb="14" eb="16">
      <t>カリイ</t>
    </rPh>
    <rPh sb="16" eb="17">
      <t>ブン</t>
    </rPh>
    <rPh sb="18" eb="20">
      <t>フクシ</t>
    </rPh>
    <rPh sb="20" eb="22">
      <t>キコウ</t>
    </rPh>
    <rPh sb="23" eb="25">
      <t>シチュウ</t>
    </rPh>
    <rPh sb="25" eb="27">
      <t>ギンコウ</t>
    </rPh>
    <phoneticPr fontId="4"/>
  </si>
  <si>
    <t>他○施設</t>
    <rPh sb="0" eb="1">
      <t>ホカ</t>
    </rPh>
    <rPh sb="2" eb="4">
      <t>シセツ</t>
    </rPh>
    <phoneticPr fontId="3"/>
  </si>
  <si>
    <t>（既存）</t>
    <rPh sb="1" eb="3">
      <t>キゾン</t>
    </rPh>
    <phoneticPr fontId="3"/>
  </si>
  <si>
    <t>償還
年次</t>
    <rPh sb="0" eb="2">
      <t>ショウカン</t>
    </rPh>
    <rPh sb="3" eb="5">
      <t>ネンジ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</si>
</sst>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"/>
    <numFmt numFmtId="177" formatCode="0.0_ "/>
    <numFmt numFmtId="178" formatCode="0.0%"/>
  </numFmts>
  <fonts count="27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i/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7.5"/>
      <name val="ＭＳ ゴシック"/>
      <family val="3"/>
      <charset val="128"/>
    </font>
    <font>
      <sz val="5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u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Dot">
        <color indexed="64"/>
      </top>
      <bottom style="dotted">
        <color indexed="64"/>
      </bottom>
      <diagonal/>
    </border>
    <border>
      <left/>
      <right style="medium">
        <color indexed="64"/>
      </right>
      <top style="dashDot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15" fillId="0" borderId="0">
      <alignment vertical="center"/>
    </xf>
    <xf numFmtId="0" fontId="13" fillId="0" borderId="0"/>
    <xf numFmtId="0" fontId="14" fillId="0" borderId="0">
      <alignment vertical="center"/>
    </xf>
    <xf numFmtId="0" fontId="1" fillId="0" borderId="0"/>
    <xf numFmtId="0" fontId="16" fillId="0" borderId="0"/>
  </cellStyleXfs>
  <cellXfs count="134">
    <xf numFmtId="0" fontId="0" fillId="0" borderId="0" xfId="0">
      <alignment vertical="center"/>
    </xf>
    <xf numFmtId="0" fontId="2" fillId="0" borderId="0" xfId="1" applyFont="1" applyFill="1" applyProtection="1"/>
    <xf numFmtId="0" fontId="1" fillId="0" borderId="0" xfId="1" applyFill="1" applyProtection="1"/>
    <xf numFmtId="0" fontId="5" fillId="0" borderId="0" xfId="1" applyFont="1" applyFill="1" applyBorder="1" applyAlignment="1" applyProtection="1">
      <alignment horizontal="center" vertical="center"/>
    </xf>
    <xf numFmtId="38" fontId="6" fillId="0" borderId="0" xfId="2" applyFont="1" applyFill="1" applyProtection="1"/>
    <xf numFmtId="0" fontId="6" fillId="0" borderId="0" xfId="1" applyFont="1" applyFill="1" applyProtection="1"/>
    <xf numFmtId="38" fontId="6" fillId="0" borderId="0" xfId="2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38" fontId="6" fillId="0" borderId="0" xfId="2" applyFont="1" applyFill="1" applyAlignment="1" applyProtection="1">
      <alignment vertical="center" shrinkToFit="1"/>
    </xf>
    <xf numFmtId="176" fontId="6" fillId="0" borderId="0" xfId="2" applyNumberFormat="1" applyFont="1" applyFill="1" applyAlignment="1" applyProtection="1">
      <alignment vertical="center"/>
    </xf>
    <xf numFmtId="38" fontId="6" fillId="0" borderId="0" xfId="2" applyFont="1" applyAlignment="1" applyProtection="1">
      <alignment vertical="center"/>
    </xf>
    <xf numFmtId="0" fontId="8" fillId="0" borderId="16" xfId="1" applyFont="1" applyFill="1" applyBorder="1" applyAlignment="1" applyProtection="1">
      <alignment horizontal="center" vertical="center" wrapText="1"/>
    </xf>
    <xf numFmtId="38" fontId="11" fillId="0" borderId="15" xfId="2" applyFont="1" applyFill="1" applyBorder="1" applyAlignment="1" applyProtection="1">
      <alignment horizontal="right" vertical="center" wrapText="1"/>
    </xf>
    <xf numFmtId="38" fontId="11" fillId="0" borderId="20" xfId="2" applyFont="1" applyFill="1" applyBorder="1" applyAlignment="1" applyProtection="1">
      <alignment horizontal="right" vertical="center" wrapText="1"/>
    </xf>
    <xf numFmtId="38" fontId="11" fillId="0" borderId="22" xfId="2" applyFont="1" applyFill="1" applyBorder="1" applyAlignment="1" applyProtection="1">
      <alignment horizontal="right" vertical="center" wrapText="1"/>
    </xf>
    <xf numFmtId="38" fontId="11" fillId="0" borderId="2" xfId="2" applyFont="1" applyFill="1" applyBorder="1" applyAlignment="1" applyProtection="1">
      <alignment horizontal="right" vertical="center" wrapText="1"/>
    </xf>
    <xf numFmtId="38" fontId="11" fillId="0" borderId="26" xfId="2" applyFont="1" applyFill="1" applyBorder="1" applyAlignment="1" applyProtection="1">
      <alignment horizontal="right" vertical="center" wrapText="1"/>
    </xf>
    <xf numFmtId="38" fontId="10" fillId="0" borderId="17" xfId="1" applyNumberFormat="1" applyFont="1" applyFill="1" applyBorder="1" applyAlignment="1" applyProtection="1">
      <alignment vertical="center" wrapText="1"/>
    </xf>
    <xf numFmtId="0" fontId="18" fillId="0" borderId="0" xfId="1" applyFont="1" applyFill="1" applyAlignment="1" applyProtection="1">
      <alignment vertical="center"/>
    </xf>
    <xf numFmtId="38" fontId="11" fillId="0" borderId="18" xfId="2" applyFont="1" applyFill="1" applyBorder="1" applyAlignment="1" applyProtection="1">
      <alignment horizontal="right" vertical="center" wrapText="1"/>
    </xf>
    <xf numFmtId="38" fontId="11" fillId="0" borderId="27" xfId="2" applyFont="1" applyFill="1" applyBorder="1" applyAlignment="1" applyProtection="1">
      <alignment horizontal="right" vertical="center" wrapText="1"/>
    </xf>
    <xf numFmtId="38" fontId="11" fillId="0" borderId="19" xfId="2" applyFont="1" applyFill="1" applyBorder="1" applyAlignment="1" applyProtection="1">
      <alignment horizontal="right" vertical="center" wrapText="1"/>
    </xf>
    <xf numFmtId="0" fontId="8" fillId="0" borderId="16" xfId="1" applyFont="1" applyFill="1" applyBorder="1" applyAlignment="1" applyProtection="1">
      <alignment horizontal="center" vertical="center" wrapText="1"/>
    </xf>
    <xf numFmtId="0" fontId="19" fillId="0" borderId="0" xfId="1" applyFont="1" applyFill="1" applyProtection="1"/>
    <xf numFmtId="0" fontId="19" fillId="0" borderId="0" xfId="1" applyFont="1" applyFill="1" applyAlignment="1" applyProtection="1">
      <alignment horizontal="right"/>
    </xf>
    <xf numFmtId="0" fontId="19" fillId="0" borderId="0" xfId="1" applyFont="1" applyFill="1" applyAlignment="1" applyProtection="1">
      <alignment vertical="center"/>
    </xf>
    <xf numFmtId="0" fontId="20" fillId="0" borderId="7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9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22" fillId="0" borderId="18" xfId="1" applyFont="1" applyFill="1" applyBorder="1" applyAlignment="1" applyProtection="1">
      <alignment horizontal="center" vertical="center" wrapText="1"/>
    </xf>
    <xf numFmtId="0" fontId="20" fillId="0" borderId="28" xfId="1" applyFont="1" applyFill="1" applyBorder="1" applyAlignment="1" applyProtection="1">
      <alignment vertical="center"/>
    </xf>
    <xf numFmtId="38" fontId="10" fillId="0" borderId="18" xfId="2" applyFont="1" applyFill="1" applyBorder="1" applyAlignment="1" applyProtection="1">
      <alignment horizontal="right" vertical="center" wrapText="1"/>
    </xf>
    <xf numFmtId="38" fontId="10" fillId="0" borderId="27" xfId="2" applyFont="1" applyFill="1" applyBorder="1" applyAlignment="1" applyProtection="1">
      <alignment horizontal="right" vertical="center" wrapText="1"/>
    </xf>
    <xf numFmtId="38" fontId="10" fillId="0" borderId="16" xfId="2" applyNumberFormat="1" applyFont="1" applyFill="1" applyBorder="1" applyAlignment="1" applyProtection="1">
      <alignment horizontal="right" vertical="center" wrapText="1"/>
    </xf>
    <xf numFmtId="38" fontId="10" fillId="0" borderId="20" xfId="2" applyFont="1" applyFill="1" applyBorder="1" applyAlignment="1" applyProtection="1">
      <alignment horizontal="right" vertical="center" wrapText="1"/>
      <protection locked="0"/>
    </xf>
    <xf numFmtId="38" fontId="10" fillId="0" borderId="16" xfId="2" applyFont="1" applyFill="1" applyBorder="1" applyAlignment="1" applyProtection="1">
      <alignment horizontal="right" vertical="center" wrapText="1"/>
      <protection locked="0"/>
    </xf>
    <xf numFmtId="0" fontId="20" fillId="0" borderId="31" xfId="1" applyFont="1" applyFill="1" applyBorder="1" applyAlignment="1" applyProtection="1">
      <alignment vertical="center"/>
    </xf>
    <xf numFmtId="0" fontId="20" fillId="0" borderId="33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11" fillId="0" borderId="37" xfId="1" applyFont="1" applyFill="1" applyBorder="1" applyAlignment="1" applyProtection="1">
      <alignment vertical="center"/>
    </xf>
    <xf numFmtId="0" fontId="24" fillId="0" borderId="0" xfId="1" applyFont="1" applyFill="1" applyAlignment="1" applyProtection="1">
      <alignment vertical="center"/>
    </xf>
    <xf numFmtId="0" fontId="20" fillId="0" borderId="0" xfId="1" applyFont="1" applyFill="1" applyBorder="1" applyAlignment="1" applyProtection="1"/>
    <xf numFmtId="0" fontId="20" fillId="0" borderId="0" xfId="1" applyFont="1" applyFill="1" applyAlignment="1" applyProtection="1"/>
    <xf numFmtId="0" fontId="19" fillId="0" borderId="22" xfId="1" applyFont="1" applyFill="1" applyBorder="1" applyAlignment="1" applyProtection="1">
      <alignment horizontal="right" vertical="center"/>
    </xf>
    <xf numFmtId="38" fontId="19" fillId="0" borderId="22" xfId="1" applyNumberFormat="1" applyFont="1" applyFill="1" applyBorder="1" applyAlignment="1" applyProtection="1">
      <alignment vertical="center"/>
    </xf>
    <xf numFmtId="0" fontId="19" fillId="0" borderId="0" xfId="1" applyFont="1" applyFill="1" applyAlignment="1" applyProtection="1">
      <alignment horizontal="right" vertical="center"/>
    </xf>
    <xf numFmtId="0" fontId="19" fillId="0" borderId="22" xfId="1" applyFont="1" applyFill="1" applyBorder="1" applyAlignment="1" applyProtection="1">
      <alignment vertical="center"/>
    </xf>
    <xf numFmtId="38" fontId="23" fillId="0" borderId="22" xfId="2" applyFont="1" applyFill="1" applyBorder="1" applyAlignment="1" applyProtection="1">
      <alignment vertical="center"/>
    </xf>
    <xf numFmtId="38" fontId="10" fillId="0" borderId="16" xfId="2" applyFont="1" applyFill="1" applyBorder="1" applyAlignment="1" applyProtection="1">
      <alignment horizontal="distributed" vertical="center" wrapText="1" justifyLastLine="1"/>
    </xf>
    <xf numFmtId="38" fontId="10" fillId="0" borderId="22" xfId="2" applyFont="1" applyFill="1" applyBorder="1" applyAlignment="1" applyProtection="1">
      <alignment horizontal="right" vertical="center" wrapText="1"/>
      <protection locked="0"/>
    </xf>
    <xf numFmtId="178" fontId="19" fillId="3" borderId="5" xfId="1" applyNumberFormat="1" applyFont="1" applyFill="1" applyBorder="1" applyAlignment="1" applyProtection="1">
      <alignment horizontal="center" vertical="center" wrapText="1"/>
    </xf>
    <xf numFmtId="0" fontId="19" fillId="0" borderId="0" xfId="1" applyFont="1" applyFill="1" applyAlignment="1" applyProtection="1">
      <alignment horizontal="center"/>
    </xf>
    <xf numFmtId="0" fontId="1" fillId="0" borderId="0" xfId="1" applyFill="1" applyBorder="1" applyAlignment="1" applyProtection="1">
      <alignment horizontal="left"/>
    </xf>
    <xf numFmtId="0" fontId="1" fillId="0" borderId="0" xfId="1" applyFont="1" applyFill="1" applyBorder="1" applyAlignment="1" applyProtection="1">
      <alignment horizontal="left" vertical="center"/>
    </xf>
    <xf numFmtId="0" fontId="1" fillId="0" borderId="15" xfId="1" applyFill="1" applyBorder="1" applyAlignment="1" applyProtection="1">
      <alignment horizontal="left"/>
    </xf>
    <xf numFmtId="38" fontId="10" fillId="0" borderId="17" xfId="2" applyFont="1" applyFill="1" applyBorder="1" applyAlignment="1" applyProtection="1">
      <alignment horizontal="right" vertical="center" wrapText="1"/>
      <protection locked="0"/>
    </xf>
    <xf numFmtId="0" fontId="19" fillId="0" borderId="0" xfId="1" applyFont="1" applyFill="1" applyAlignment="1" applyProtection="1">
      <alignment horizontal="center"/>
    </xf>
    <xf numFmtId="0" fontId="19" fillId="0" borderId="15" xfId="1" applyFont="1" applyFill="1" applyBorder="1" applyProtection="1"/>
    <xf numFmtId="0" fontId="19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 vertical="center"/>
    </xf>
    <xf numFmtId="177" fontId="19" fillId="2" borderId="38" xfId="1" applyNumberFormat="1" applyFont="1" applyFill="1" applyBorder="1" applyAlignment="1" applyProtection="1">
      <alignment vertical="center"/>
      <protection locked="0"/>
    </xf>
    <xf numFmtId="177" fontId="19" fillId="2" borderId="39" xfId="1" applyNumberFormat="1" applyFont="1" applyFill="1" applyBorder="1" applyAlignment="1" applyProtection="1">
      <alignment vertical="center"/>
      <protection locked="0"/>
    </xf>
    <xf numFmtId="38" fontId="11" fillId="0" borderId="40" xfId="2" applyFont="1" applyFill="1" applyBorder="1" applyAlignment="1" applyProtection="1">
      <alignment horizontal="center" vertical="center" wrapText="1"/>
    </xf>
    <xf numFmtId="38" fontId="11" fillId="0" borderId="41" xfId="2" applyFont="1" applyFill="1" applyBorder="1" applyAlignment="1" applyProtection="1">
      <alignment horizontal="center" vertical="center" wrapText="1"/>
    </xf>
    <xf numFmtId="38" fontId="11" fillId="0" borderId="42" xfId="2" applyFont="1" applyFill="1" applyBorder="1" applyAlignment="1" applyProtection="1">
      <alignment horizontal="center" vertical="center" wrapText="1"/>
    </xf>
    <xf numFmtId="38" fontId="11" fillId="0" borderId="43" xfId="2" applyFont="1" applyFill="1" applyBorder="1" applyAlignment="1" applyProtection="1">
      <alignment horizontal="center" vertical="center" wrapText="1"/>
    </xf>
    <xf numFmtId="38" fontId="11" fillId="0" borderId="44" xfId="2" applyFont="1" applyFill="1" applyBorder="1" applyAlignment="1" applyProtection="1">
      <alignment horizontal="center" vertical="center" wrapText="1"/>
    </xf>
    <xf numFmtId="38" fontId="11" fillId="0" borderId="45" xfId="2" applyFont="1" applyFill="1" applyBorder="1" applyAlignment="1" applyProtection="1">
      <alignment horizontal="center" vertical="center" wrapText="1"/>
    </xf>
    <xf numFmtId="38" fontId="19" fillId="0" borderId="29" xfId="1" applyNumberFormat="1" applyFont="1" applyFill="1" applyBorder="1" applyAlignment="1" applyProtection="1">
      <alignment vertical="center"/>
      <protection locked="0"/>
    </xf>
    <xf numFmtId="0" fontId="19" fillId="0" borderId="30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horizontal="center" vertical="center"/>
    </xf>
    <xf numFmtId="0" fontId="20" fillId="0" borderId="4" xfId="1" applyFon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16" xfId="1" applyFon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 applyProtection="1">
      <alignment horizontal="center" vertical="center" wrapText="1"/>
    </xf>
    <xf numFmtId="0" fontId="20" fillId="0" borderId="2" xfId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2" xfId="1" applyFont="1" applyFill="1" applyBorder="1" applyAlignment="1" applyProtection="1">
      <alignment horizontal="center" vertical="center"/>
    </xf>
    <xf numFmtId="0" fontId="20" fillId="0" borderId="46" xfId="1" applyFont="1" applyFill="1" applyBorder="1" applyAlignment="1" applyProtection="1">
      <alignment horizontal="center" wrapText="1"/>
    </xf>
    <xf numFmtId="0" fontId="20" fillId="0" borderId="47" xfId="1" applyFont="1" applyFill="1" applyBorder="1" applyAlignment="1" applyProtection="1">
      <alignment horizontal="center" wrapText="1"/>
    </xf>
    <xf numFmtId="0" fontId="20" fillId="0" borderId="48" xfId="1" applyFont="1" applyFill="1" applyBorder="1" applyAlignment="1" applyProtection="1">
      <alignment horizontal="center" wrapText="1"/>
    </xf>
    <xf numFmtId="0" fontId="20" fillId="0" borderId="24" xfId="1" applyFont="1" applyFill="1" applyBorder="1" applyAlignment="1" applyProtection="1">
      <alignment horizontal="center" vertical="center" wrapText="1"/>
    </xf>
    <xf numFmtId="0" fontId="20" fillId="0" borderId="25" xfId="1" applyFont="1" applyFill="1" applyBorder="1" applyAlignment="1" applyProtection="1">
      <alignment horizontal="center" vertical="center" wrapText="1"/>
    </xf>
    <xf numFmtId="0" fontId="20" fillId="0" borderId="26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center" vertical="center" wrapText="1"/>
      <protection locked="0"/>
    </xf>
    <xf numFmtId="0" fontId="11" fillId="0" borderId="12" xfId="1" applyFont="1" applyFill="1" applyBorder="1" applyAlignment="1" applyProtection="1">
      <alignment horizontal="center" vertical="center" wrapText="1"/>
      <protection locked="0"/>
    </xf>
    <xf numFmtId="0" fontId="11" fillId="0" borderId="20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16" xfId="1" applyFont="1" applyFill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0" fontId="9" fillId="0" borderId="6" xfId="1" applyFont="1" applyFill="1" applyBorder="1" applyAlignment="1" applyProtection="1">
      <alignment horizontal="center" vertical="center" wrapText="1"/>
      <protection locked="0"/>
    </xf>
    <xf numFmtId="0" fontId="9" fillId="0" borderId="16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Protection="1"/>
    <xf numFmtId="0" fontId="21" fillId="0" borderId="11" xfId="1" applyFont="1" applyFill="1" applyBorder="1" applyAlignment="1" applyProtection="1">
      <alignment horizontal="center" vertical="center" wrapText="1"/>
    </xf>
    <xf numFmtId="0" fontId="21" fillId="0" borderId="17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9" fillId="0" borderId="16" xfId="1" applyFont="1" applyFill="1" applyBorder="1" applyAlignment="1" applyProtection="1">
      <alignment horizontal="center" vertical="center" wrapText="1"/>
    </xf>
    <xf numFmtId="38" fontId="12" fillId="0" borderId="21" xfId="2" applyFont="1" applyFill="1" applyBorder="1" applyAlignment="1" applyProtection="1">
      <alignment vertical="center"/>
    </xf>
    <xf numFmtId="38" fontId="12" fillId="0" borderId="32" xfId="2" applyFont="1" applyFill="1" applyBorder="1" applyAlignment="1" applyProtection="1">
      <alignment vertical="center"/>
    </xf>
    <xf numFmtId="38" fontId="19" fillId="0" borderId="17" xfId="2" applyFont="1" applyFill="1" applyBorder="1" applyAlignment="1" applyProtection="1">
      <alignment vertical="center"/>
      <protection locked="0"/>
    </xf>
    <xf numFmtId="38" fontId="19" fillId="0" borderId="34" xfId="2" applyFont="1" applyFill="1" applyBorder="1" applyAlignment="1" applyProtection="1">
      <alignment vertical="center"/>
      <protection locked="0"/>
    </xf>
    <xf numFmtId="38" fontId="19" fillId="0" borderId="1" xfId="2" applyFont="1" applyFill="1" applyBorder="1" applyAlignment="1" applyProtection="1">
      <alignment vertical="center"/>
      <protection locked="0"/>
    </xf>
    <xf numFmtId="38" fontId="19" fillId="0" borderId="36" xfId="2" applyFont="1" applyFill="1" applyBorder="1" applyAlignment="1" applyProtection="1">
      <alignment vertical="center"/>
      <protection locked="0"/>
    </xf>
    <xf numFmtId="0" fontId="19" fillId="0" borderId="15" xfId="1" applyFont="1" applyFill="1" applyBorder="1" applyAlignment="1" applyProtection="1">
      <alignment horizontal="left"/>
    </xf>
    <xf numFmtId="0" fontId="19" fillId="0" borderId="0" xfId="1" applyFont="1" applyFill="1" applyAlignment="1" applyProtection="1">
      <alignment horizontal="center"/>
    </xf>
    <xf numFmtId="0" fontId="20" fillId="0" borderId="1" xfId="1" applyFont="1" applyFill="1" applyBorder="1" applyAlignment="1" applyProtection="1">
      <alignment horizontal="right" vertical="center" wrapText="1"/>
    </xf>
    <xf numFmtId="0" fontId="20" fillId="0" borderId="3" xfId="1" applyFont="1" applyFill="1" applyBorder="1" applyAlignment="1" applyProtection="1">
      <alignment horizontal="right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0" fillId="0" borderId="23" xfId="1" applyFont="1" applyFill="1" applyBorder="1" applyAlignment="1" applyProtection="1">
      <alignment horizontal="center" vertical="center" wrapText="1"/>
    </xf>
    <xf numFmtId="0" fontId="19" fillId="0" borderId="10" xfId="1" applyFont="1" applyFill="1" applyBorder="1" applyAlignment="1" applyProtection="1">
      <alignment horizontal="center" vertical="center" wrapText="1"/>
    </xf>
    <xf numFmtId="0" fontId="20" fillId="0" borderId="17" xfId="1" applyFont="1" applyFill="1" applyBorder="1" applyAlignment="1" applyProtection="1">
      <alignment horizontal="center" vertical="center" wrapText="1"/>
    </xf>
    <xf numFmtId="0" fontId="20" fillId="0" borderId="15" xfId="1" applyFont="1" applyFill="1" applyBorder="1" applyAlignment="1" applyProtection="1">
      <alignment horizontal="center" vertical="center" wrapText="1"/>
    </xf>
    <xf numFmtId="0" fontId="19" fillId="0" borderId="20" xfId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 applyProtection="1">
      <alignment horizontal="center" wrapText="1"/>
    </xf>
    <xf numFmtId="0" fontId="19" fillId="0" borderId="6" xfId="1" applyFont="1" applyFill="1" applyBorder="1" applyAlignment="1" applyProtection="1">
      <alignment horizontal="center" vertical="center" wrapText="1"/>
      <protection locked="0"/>
    </xf>
    <xf numFmtId="0" fontId="19" fillId="0" borderId="16" xfId="1" applyFont="1" applyFill="1" applyBorder="1" applyAlignment="1" applyProtection="1">
      <alignment horizontal="center" vertical="center" wrapText="1"/>
      <protection locked="0"/>
    </xf>
    <xf numFmtId="0" fontId="19" fillId="0" borderId="23" xfId="1" applyFont="1" applyFill="1" applyBorder="1" applyAlignment="1" applyProtection="1">
      <alignment horizontal="center" vertical="center" wrapText="1"/>
    </xf>
    <xf numFmtId="0" fontId="19" fillId="0" borderId="9" xfId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center" vertical="center" wrapText="1"/>
    </xf>
    <xf numFmtId="0" fontId="20" fillId="0" borderId="11" xfId="1" applyFont="1" applyFill="1" applyBorder="1" applyAlignment="1" applyProtection="1">
      <alignment horizontal="center" vertical="center" wrapText="1"/>
    </xf>
    <xf numFmtId="0" fontId="20" fillId="0" borderId="12" xfId="1" applyFont="1" applyFill="1" applyBorder="1" applyAlignment="1" applyProtection="1">
      <alignment horizontal="center" vertical="center" wrapText="1"/>
    </xf>
    <xf numFmtId="0" fontId="20" fillId="0" borderId="20" xfId="1" applyFont="1" applyFill="1" applyBorder="1" applyAlignment="1" applyProtection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25" fillId="0" borderId="11" xfId="1" applyFont="1" applyFill="1" applyBorder="1" applyAlignment="1" applyProtection="1">
      <alignment vertical="center"/>
    </xf>
    <xf numFmtId="0" fontId="25" fillId="0" borderId="0" xfId="1" applyFont="1" applyFill="1" applyBorder="1" applyAlignment="1" applyProtection="1">
      <alignment vertical="center"/>
    </xf>
    <xf numFmtId="38" fontId="26" fillId="0" borderId="0" xfId="2" applyFont="1" applyFill="1" applyBorder="1" applyAlignment="1" applyProtection="1">
      <alignment vertical="center"/>
    </xf>
    <xf numFmtId="0" fontId="19" fillId="0" borderId="11" xfId="1" applyFont="1" applyFill="1" applyBorder="1" applyAlignment="1" applyProtection="1">
      <alignment vertical="center"/>
    </xf>
    <xf numFmtId="0" fontId="19" fillId="0" borderId="0" xfId="1" applyFont="1" applyFill="1" applyBorder="1" applyAlignment="1" applyProtection="1">
      <alignment vertical="center"/>
    </xf>
    <xf numFmtId="38" fontId="6" fillId="0" borderId="0" xfId="2" applyFont="1" applyFill="1" applyBorder="1" applyAlignment="1" applyProtection="1">
      <alignment vertical="center"/>
    </xf>
  </cellXfs>
  <cellStyles count="11">
    <cellStyle name="パーセント 2" xfId="3"/>
    <cellStyle name="桁区切り 2" xfId="4"/>
    <cellStyle name="桁区切り 3" xfId="2"/>
    <cellStyle name="桁区切り 4" xfId="5"/>
    <cellStyle name="標準" xfId="0" builtinId="0"/>
    <cellStyle name="標準 2" xfId="6"/>
    <cellStyle name="標準 2 2" xfId="7"/>
    <cellStyle name="標準 2_（作業）00_審査表120423（算出内訳修正版）" xfId="8"/>
    <cellStyle name="標準 3" xfId="1"/>
    <cellStyle name="標準 4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4676775" y="1185862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4286250" y="1092517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4381500" y="11020425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47</xdr:row>
      <xdr:rowOff>0</xdr:rowOff>
    </xdr:from>
    <xdr:to>
      <xdr:col>8</xdr:col>
      <xdr:colOff>609600</xdr:colOff>
      <xdr:row>47</xdr:row>
      <xdr:rowOff>0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4381500" y="11315700"/>
          <a:ext cx="533400" cy="0"/>
        </a:xfrm>
        <a:custGeom>
          <a:avLst/>
          <a:gdLst>
            <a:gd name="T0" fmla="*/ 2147483647 w 7321"/>
            <a:gd name="T1" fmla="*/ 0 h 185"/>
            <a:gd name="T2" fmla="*/ 0 w 7321"/>
            <a:gd name="T3" fmla="*/ 0 h 185"/>
            <a:gd name="T4" fmla="*/ 0 60000 65536"/>
            <a:gd name="T5" fmla="*/ 0 60000 65536"/>
            <a:gd name="T6" fmla="*/ 0 w 7321"/>
            <a:gd name="T7" fmla="*/ 0 h 185"/>
            <a:gd name="T8" fmla="*/ 7321 w 7321"/>
            <a:gd name="T9" fmla="*/ 0 h 18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7321" h="185">
              <a:moveTo>
                <a:pt x="7321" y="0"/>
              </a:moveTo>
              <a:lnTo>
                <a:pt x="0" y="185"/>
              </a:lnTo>
            </a:path>
          </a:pathLst>
        </a:custGeom>
        <a:noFill/>
        <a:ln w="6350">
          <a:solidFill>
            <a:srgbClr val="FFFFFF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0101\svr07101\05.&#21307;&#30274;&#23529;&#26619;&#35506;\My%20Documents\&#21307;&#30274;&#23529;&#26619;&#35506;\&#9315;&#21307;&#30274;&#27861;&#20154;&#26494;&#30000;&#20250;%20&#12456;&#12496;&#12540;&#12464;&#12522;&#12540;&#12531;&#12484;&#12523;&#12460;&#12516;&#12304;&#32769;&#20581;&#12539;&#26032;&#35373;&#12305;\&#26494;&#30000;&#20250;&#21454;&#25903;&#20104;&#2481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61.1\05.&#21307;&#30274;&#23529;&#26619;&#35506;\TEMP\ie\Temporary%20Internet%20Files\OLKE3\&#21454;&#25903;&#20104;&#24819;%20&#65288;&#22825;&#35488;&#2025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0101\svr07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○"/>
      <sheetName val="収支状況(全体）○"/>
      <sheetName val="収支状況(松田病院）△"/>
      <sheetName val="収支状況(エバーグリーン病院）△"/>
      <sheetName val="収支状況(寺岡クリニック）△ "/>
      <sheetName val="収支状況(松田歯科クリニック）△"/>
      <sheetName val="収支状況(エバーグリーンイズミ）○"/>
      <sheetName val="収支状況(付帯事業）○"/>
      <sheetName val="借入償還○"/>
      <sheetName val="収支予想○"/>
      <sheetName val="減価償却○"/>
      <sheetName val="税金○"/>
      <sheetName val="積算根拠"/>
      <sheetName val="収支状況(松田病院）○"/>
      <sheetName val="収支状況(エバーグリーン病院）○"/>
      <sheetName val="収支状況(寺岡クリニック）○"/>
      <sheetName val="収支状況(松田歯科クリニック）×→病院に計上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法人収支"/>
      <sheetName val="病院収支"/>
      <sheetName val="老健収支（小金井あんず苑）"/>
      <sheetName val="老健収支 (あんず苑)"/>
      <sheetName val="訪問看護ＳＴ他 収支 "/>
      <sheetName val="人件費算出基礎"/>
      <sheetName val="収支予想 "/>
      <sheetName val="税金"/>
      <sheetName val="借入償還"/>
      <sheetName val="借入償還 (2)"/>
      <sheetName val="減価償却新"/>
      <sheetName val="分析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B45"/>
  <sheetViews>
    <sheetView tabSelected="1" view="pageLayout" zoomScale="75" zoomScaleNormal="100" zoomScalePageLayoutView="75" workbookViewId="0"/>
  </sheetViews>
  <sheetFormatPr defaultColWidth="9" defaultRowHeight="13.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2" width="3.75" style="2" customWidth="1"/>
    <col min="13" max="13" width="14.375" style="2" customWidth="1"/>
    <col min="14" max="19" width="9" style="2"/>
    <col min="20" max="22" width="9" style="4"/>
    <col min="23" max="23" width="9" style="5"/>
    <col min="24" max="16384" width="9" style="2"/>
  </cols>
  <sheetData>
    <row r="1" spans="1:28" ht="21.75" customHeight="1">
      <c r="A1" s="1" t="s">
        <v>44</v>
      </c>
      <c r="B1" s="1"/>
      <c r="C1" s="1"/>
      <c r="J1" s="72"/>
      <c r="K1" s="72"/>
    </row>
    <row r="2" spans="1:28" ht="11.25" customHeight="1">
      <c r="A2" s="1"/>
      <c r="B2" s="1"/>
      <c r="C2" s="1"/>
      <c r="J2" s="3"/>
      <c r="K2" s="3"/>
    </row>
    <row r="3" spans="1:28" ht="12" customHeight="1">
      <c r="A3" s="109" t="s">
        <v>50</v>
      </c>
      <c r="B3" s="109"/>
      <c r="C3" s="56"/>
      <c r="D3" s="56"/>
      <c r="E3" s="56"/>
      <c r="G3" s="58" t="s">
        <v>51</v>
      </c>
      <c r="H3" s="59"/>
      <c r="I3" s="108"/>
      <c r="J3" s="108"/>
      <c r="K3" s="55"/>
    </row>
    <row r="4" spans="1:28" ht="12" customHeight="1">
      <c r="A4" s="1"/>
      <c r="B4" s="1"/>
      <c r="C4" s="53"/>
      <c r="D4" s="54"/>
      <c r="E4" s="54"/>
      <c r="F4" s="54"/>
      <c r="J4" s="3"/>
      <c r="K4" s="3"/>
    </row>
    <row r="5" spans="1:28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1</v>
      </c>
      <c r="L5" s="24"/>
      <c r="M5" s="24"/>
      <c r="N5" s="24"/>
      <c r="O5" s="24"/>
      <c r="P5" s="24"/>
      <c r="Q5" s="24"/>
      <c r="R5" s="24"/>
      <c r="S5" s="24"/>
    </row>
    <row r="6" spans="1:28" s="8" customFormat="1" ht="27" customHeight="1">
      <c r="A6" s="112" t="s">
        <v>55</v>
      </c>
      <c r="B6" s="123"/>
      <c r="C6" s="110" t="s">
        <v>49</v>
      </c>
      <c r="D6" s="111"/>
      <c r="E6" s="111"/>
      <c r="F6" s="111"/>
      <c r="G6" s="52">
        <f>N16/100</f>
        <v>0.02</v>
      </c>
      <c r="H6" s="76" t="s">
        <v>3</v>
      </c>
      <c r="I6" s="76"/>
      <c r="J6" s="76"/>
      <c r="K6" s="77"/>
      <c r="L6" s="26"/>
      <c r="M6" s="78" t="s">
        <v>0</v>
      </c>
      <c r="N6" s="79"/>
      <c r="O6" s="79"/>
      <c r="P6" s="79"/>
      <c r="Q6" s="79"/>
      <c r="R6" s="79"/>
      <c r="S6" s="80"/>
      <c r="T6" s="6"/>
      <c r="U6" s="6"/>
      <c r="V6" s="6"/>
      <c r="W6" s="7"/>
    </row>
    <row r="7" spans="1:28">
      <c r="A7" s="124"/>
      <c r="B7" s="125"/>
      <c r="C7" s="81" t="s">
        <v>4</v>
      </c>
      <c r="D7" s="82"/>
      <c r="E7" s="83"/>
      <c r="F7" s="27" t="s">
        <v>5</v>
      </c>
      <c r="G7" s="84" t="s">
        <v>6</v>
      </c>
      <c r="H7" s="87" t="s">
        <v>41</v>
      </c>
      <c r="I7" s="90" t="s">
        <v>42</v>
      </c>
      <c r="J7" s="93"/>
      <c r="K7" s="73" t="s">
        <v>6</v>
      </c>
      <c r="L7" s="96"/>
      <c r="M7" s="24"/>
      <c r="N7" s="24"/>
      <c r="O7" s="24"/>
      <c r="P7" s="24"/>
      <c r="Q7" s="24"/>
      <c r="R7" s="24"/>
      <c r="S7" s="24"/>
    </row>
    <row r="8" spans="1:28" ht="9" customHeight="1">
      <c r="A8" s="124"/>
      <c r="B8" s="125"/>
      <c r="C8" s="97" t="s">
        <v>7</v>
      </c>
      <c r="D8" s="28"/>
      <c r="E8" s="29"/>
      <c r="F8" s="99" t="s">
        <v>8</v>
      </c>
      <c r="G8" s="85"/>
      <c r="H8" s="88"/>
      <c r="I8" s="91"/>
      <c r="J8" s="94"/>
      <c r="K8" s="74"/>
      <c r="L8" s="96"/>
      <c r="M8" s="24"/>
      <c r="N8" s="24"/>
      <c r="O8" s="24"/>
      <c r="P8" s="24"/>
      <c r="Q8" s="24"/>
      <c r="R8" s="24"/>
      <c r="S8" s="24"/>
    </row>
    <row r="9" spans="1:28" ht="21.75" thickBot="1">
      <c r="A9" s="124"/>
      <c r="B9" s="125"/>
      <c r="C9" s="97"/>
      <c r="D9" s="30" t="s">
        <v>9</v>
      </c>
      <c r="E9" s="30" t="s">
        <v>31</v>
      </c>
      <c r="F9" s="100"/>
      <c r="G9" s="85"/>
      <c r="H9" s="88"/>
      <c r="I9" s="91"/>
      <c r="J9" s="94"/>
      <c r="K9" s="74"/>
      <c r="L9" s="96"/>
      <c r="M9" s="24"/>
      <c r="N9" s="24"/>
      <c r="O9" s="24"/>
      <c r="P9" s="24"/>
      <c r="Q9" s="24"/>
      <c r="R9" s="24"/>
      <c r="S9" s="24"/>
    </row>
    <row r="10" spans="1:28" ht="35.25" customHeight="1">
      <c r="A10" s="115"/>
      <c r="B10" s="126"/>
      <c r="C10" s="98"/>
      <c r="D10" s="31" t="s">
        <v>32</v>
      </c>
      <c r="E10" s="31" t="s">
        <v>32</v>
      </c>
      <c r="F10" s="101"/>
      <c r="G10" s="86"/>
      <c r="H10" s="89"/>
      <c r="I10" s="92"/>
      <c r="J10" s="95"/>
      <c r="K10" s="75"/>
      <c r="L10" s="96"/>
      <c r="M10" s="32" t="s">
        <v>10</v>
      </c>
      <c r="N10" s="70"/>
      <c r="O10" s="71"/>
      <c r="P10" s="26" t="s">
        <v>43</v>
      </c>
      <c r="Q10" s="24"/>
      <c r="R10" s="24"/>
      <c r="S10" s="24"/>
    </row>
    <row r="11" spans="1:28" s="8" customFormat="1" ht="20.25" customHeight="1">
      <c r="A11" s="127">
        <v>1</v>
      </c>
      <c r="B11" s="77"/>
      <c r="C11" s="18">
        <f t="shared" ref="C11:C15" si="0">SUM(D11:E11)</f>
        <v>0</v>
      </c>
      <c r="D11" s="33">
        <f>IF(N13&gt;0,IF($N$14&gt;=12,0,U11),0)</f>
        <v>0</v>
      </c>
      <c r="E11" s="34">
        <f>IF(N13&gt;0,IF($N$14&gt;12,0,U12),0)</f>
        <v>0</v>
      </c>
      <c r="F11" s="35">
        <f>ROUND(N$11*N$16/100,0)</f>
        <v>0</v>
      </c>
      <c r="G11" s="17">
        <f>IF(N11&gt;0,C11+F11,0)</f>
        <v>0</v>
      </c>
      <c r="H11" s="36"/>
      <c r="I11" s="37">
        <f>G11-H11</f>
        <v>0</v>
      </c>
      <c r="J11" s="37"/>
      <c r="K11" s="15">
        <f t="shared" ref="K11:K40" si="1">SUM(H11:J11)</f>
        <v>0</v>
      </c>
      <c r="L11" s="26"/>
      <c r="M11" s="38" t="s">
        <v>12</v>
      </c>
      <c r="N11" s="102">
        <f>N10-N12</f>
        <v>0</v>
      </c>
      <c r="O11" s="103"/>
      <c r="P11" s="19" t="s">
        <v>13</v>
      </c>
      <c r="Q11" s="26"/>
      <c r="R11" s="26"/>
      <c r="S11" s="26"/>
      <c r="T11" s="6" t="s">
        <v>35</v>
      </c>
      <c r="U11" s="6" t="e">
        <f>N11-W11*($N$13-$U$13)+W11</f>
        <v>#DIV/0!</v>
      </c>
      <c r="V11" s="6" t="s">
        <v>36</v>
      </c>
      <c r="W11" s="6" t="e">
        <f>ROUNDDOWN(N11/($N$13-$U$13),-1)</f>
        <v>#DIV/0!</v>
      </c>
      <c r="Y11" s="8">
        <v>1</v>
      </c>
      <c r="AB11" s="12">
        <f>IF($G$11&gt;0,$Y$11,0)</f>
        <v>0</v>
      </c>
    </row>
    <row r="12" spans="1:28" s="8" customFormat="1" ht="20.25" customHeight="1">
      <c r="A12" s="127">
        <v>2</v>
      </c>
      <c r="B12" s="77"/>
      <c r="C12" s="18">
        <f t="shared" si="0"/>
        <v>0</v>
      </c>
      <c r="D12" s="33">
        <f>IF(D11-N10=0,0,IF(AND(D11=0,$N$14&gt;=12),IF($N$14&gt;=24,0,U11),W11))</f>
        <v>0</v>
      </c>
      <c r="E12" s="34">
        <f>IF(N13&gt;1,IF($N$14&gt;12,U12,W12),0)</f>
        <v>0</v>
      </c>
      <c r="F12" s="35">
        <f>ROUND((N$11-SUM(D$11:D11))*N$16/100,0)</f>
        <v>0</v>
      </c>
      <c r="G12" s="17">
        <f t="shared" ref="G12:G15" si="2">C12+F12</f>
        <v>0</v>
      </c>
      <c r="H12" s="36"/>
      <c r="I12" s="37">
        <f t="shared" ref="I12:I40" si="3">G12-H12</f>
        <v>0</v>
      </c>
      <c r="J12" s="37"/>
      <c r="K12" s="15">
        <f t="shared" si="1"/>
        <v>0</v>
      </c>
      <c r="L12" s="26"/>
      <c r="M12" s="39" t="s">
        <v>33</v>
      </c>
      <c r="N12" s="104"/>
      <c r="O12" s="105"/>
      <c r="P12" s="26"/>
      <c r="Q12" s="26"/>
      <c r="R12" s="26"/>
      <c r="S12" s="26"/>
      <c r="T12" s="9" t="s">
        <v>14</v>
      </c>
      <c r="U12" s="6" t="e">
        <f>N12-W12*($N$13-$U$13)+W12</f>
        <v>#DIV/0!</v>
      </c>
      <c r="V12" s="9" t="s">
        <v>15</v>
      </c>
      <c r="W12" s="6" t="e">
        <f>ROUNDDOWN(N12/($N$13-$U$13),-1)</f>
        <v>#DIV/0!</v>
      </c>
      <c r="Y12" s="8">
        <v>2</v>
      </c>
      <c r="AB12" s="12">
        <f>IF($G$12&gt;0,$Y$12,0)</f>
        <v>0</v>
      </c>
    </row>
    <row r="13" spans="1:28" s="8" customFormat="1" ht="20.25" customHeight="1">
      <c r="A13" s="127">
        <v>3</v>
      </c>
      <c r="B13" s="77"/>
      <c r="C13" s="18">
        <f t="shared" si="0"/>
        <v>0</v>
      </c>
      <c r="D13" s="33">
        <f>IF(AND(D11+D12-N10&lt;=0,N13&lt;3),0,IF(D12=0,IF($N$14&gt;24,0,U11),W11))</f>
        <v>0</v>
      </c>
      <c r="E13" s="34">
        <f>IF(($N$12-SUM($E$11:E12))&gt;0,$W$12,0)</f>
        <v>0</v>
      </c>
      <c r="F13" s="35">
        <f>ROUND((N$11-SUM(D$11:D12))*N$16/100,0)</f>
        <v>0</v>
      </c>
      <c r="G13" s="17">
        <f t="shared" si="2"/>
        <v>0</v>
      </c>
      <c r="H13" s="36"/>
      <c r="I13" s="37">
        <f t="shared" si="3"/>
        <v>0</v>
      </c>
      <c r="J13" s="37"/>
      <c r="K13" s="15">
        <f t="shared" si="1"/>
        <v>0</v>
      </c>
      <c r="L13" s="26"/>
      <c r="M13" s="40" t="s">
        <v>16</v>
      </c>
      <c r="N13" s="106"/>
      <c r="O13" s="107"/>
      <c r="P13" s="26" t="s">
        <v>38</v>
      </c>
      <c r="Q13" s="26"/>
      <c r="R13" s="26"/>
      <c r="S13" s="26"/>
      <c r="T13" s="6" t="s">
        <v>11</v>
      </c>
      <c r="U13" s="6">
        <f>IF(N14&gt;0,ROUND((N14/12),0),0)</f>
        <v>0</v>
      </c>
      <c r="V13" s="6"/>
      <c r="W13" s="7"/>
      <c r="Y13" s="8">
        <v>3</v>
      </c>
      <c r="AB13" s="12">
        <f>IF($G$11&gt;0,$Y$11,0)</f>
        <v>0</v>
      </c>
    </row>
    <row r="14" spans="1:28" s="8" customFormat="1" ht="20.25" customHeight="1">
      <c r="A14" s="127">
        <v>4</v>
      </c>
      <c r="B14" s="77"/>
      <c r="C14" s="18">
        <f t="shared" si="0"/>
        <v>0</v>
      </c>
      <c r="D14" s="33">
        <f>IF(N13&lt;=3,0,IF(D13=0,U11,W11))</f>
        <v>0</v>
      </c>
      <c r="E14" s="34">
        <f>IF(($N$12-SUM($E$11:E13))&gt;0,$W$12,0)</f>
        <v>0</v>
      </c>
      <c r="F14" s="35">
        <f>ROUND((N$11-SUM(D$11:D13))*N$16/100,0)</f>
        <v>0</v>
      </c>
      <c r="G14" s="17">
        <f t="shared" si="2"/>
        <v>0</v>
      </c>
      <c r="H14" s="36"/>
      <c r="I14" s="37">
        <f t="shared" si="3"/>
        <v>0</v>
      </c>
      <c r="J14" s="37"/>
      <c r="K14" s="15">
        <f t="shared" si="1"/>
        <v>0</v>
      </c>
      <c r="L14" s="26"/>
      <c r="M14" s="40" t="s">
        <v>17</v>
      </c>
      <c r="N14" s="106"/>
      <c r="O14" s="107"/>
      <c r="P14" s="26" t="s">
        <v>37</v>
      </c>
      <c r="Q14" s="26"/>
      <c r="R14" s="26"/>
      <c r="S14" s="26"/>
      <c r="T14" s="6"/>
      <c r="U14" s="10"/>
      <c r="V14" s="6"/>
      <c r="W14" s="7"/>
      <c r="Y14" s="8">
        <v>4</v>
      </c>
      <c r="AB14" s="12">
        <f>IF($G$12&gt;0,$Y$12,0)</f>
        <v>0</v>
      </c>
    </row>
    <row r="15" spans="1:28" s="8" customFormat="1" ht="20.25" customHeight="1">
      <c r="A15" s="127">
        <v>5</v>
      </c>
      <c r="B15" s="77"/>
      <c r="C15" s="18">
        <f t="shared" si="0"/>
        <v>0</v>
      </c>
      <c r="D15" s="33">
        <f>IF(($N$11-SUM($D$11:D14))&gt;0,$W$11,0)</f>
        <v>0</v>
      </c>
      <c r="E15" s="34">
        <f>IF(($N$12-SUM($E$11:E14))&gt;0,$W$12,0)</f>
        <v>0</v>
      </c>
      <c r="F15" s="35">
        <f>ROUND((N$11-SUM(D$11:D14))*N$16/100,0)</f>
        <v>0</v>
      </c>
      <c r="G15" s="17">
        <f t="shared" si="2"/>
        <v>0</v>
      </c>
      <c r="H15" s="36"/>
      <c r="I15" s="37">
        <f t="shared" si="3"/>
        <v>0</v>
      </c>
      <c r="J15" s="37"/>
      <c r="K15" s="15">
        <f t="shared" si="1"/>
        <v>0</v>
      </c>
      <c r="L15" s="26"/>
      <c r="M15" s="40" t="s">
        <v>18</v>
      </c>
      <c r="N15" s="106"/>
      <c r="O15" s="107"/>
      <c r="P15" s="26" t="s">
        <v>39</v>
      </c>
      <c r="Q15" s="26"/>
      <c r="R15" s="26"/>
      <c r="S15" s="26"/>
      <c r="T15" s="6"/>
      <c r="U15" s="6"/>
      <c r="V15" s="6"/>
      <c r="W15" s="7"/>
      <c r="Y15" s="8">
        <v>5</v>
      </c>
    </row>
    <row r="16" spans="1:28" s="8" customFormat="1" ht="20.25" customHeight="1" thickBot="1">
      <c r="A16" s="127">
        <v>6</v>
      </c>
      <c r="B16" s="77"/>
      <c r="C16" s="18">
        <f t="shared" ref="C16:C19" si="4">SUM(D16:E16)</f>
        <v>0</v>
      </c>
      <c r="D16" s="33">
        <f>IF(($N$11-SUM($D$11:D15))&gt;0,$W$11,0)</f>
        <v>0</v>
      </c>
      <c r="E16" s="34">
        <f>IF(($N$12-SUM($E$11:E15))&gt;0,$W$12,0)</f>
        <v>0</v>
      </c>
      <c r="F16" s="35">
        <f>ROUND((N$11-SUM(D$11:D15))*N$16/100,0)</f>
        <v>0</v>
      </c>
      <c r="G16" s="17">
        <f t="shared" ref="G16:G19" si="5">C16+F16</f>
        <v>0</v>
      </c>
      <c r="H16" s="36"/>
      <c r="I16" s="37">
        <f t="shared" si="3"/>
        <v>0</v>
      </c>
      <c r="J16" s="37"/>
      <c r="K16" s="15">
        <f t="shared" si="1"/>
        <v>0</v>
      </c>
      <c r="L16" s="26"/>
      <c r="M16" s="41" t="s">
        <v>34</v>
      </c>
      <c r="N16" s="62">
        <v>2</v>
      </c>
      <c r="O16" s="63"/>
      <c r="P16" s="42" t="s">
        <v>40</v>
      </c>
      <c r="Q16" s="26"/>
      <c r="R16" s="26"/>
      <c r="S16" s="26"/>
      <c r="T16" s="6"/>
      <c r="U16" s="6"/>
      <c r="V16" s="6"/>
      <c r="W16" s="7"/>
      <c r="Y16" s="8">
        <v>6</v>
      </c>
    </row>
    <row r="17" spans="1:25" s="8" customFormat="1" ht="20.25" customHeight="1">
      <c r="A17" s="127">
        <v>7</v>
      </c>
      <c r="B17" s="77"/>
      <c r="C17" s="18">
        <f t="shared" si="4"/>
        <v>0</v>
      </c>
      <c r="D17" s="33">
        <f>IF(($N$11-SUM($D$11:D16))&gt;0,$W$11,0)</f>
        <v>0</v>
      </c>
      <c r="E17" s="34">
        <f>IF(($N$12-SUM($E$11:E16))&gt;0,$W$12,0)</f>
        <v>0</v>
      </c>
      <c r="F17" s="35">
        <f>ROUND((N$11-SUM(D$11:D16))*N$16/100,0)</f>
        <v>0</v>
      </c>
      <c r="G17" s="17">
        <f t="shared" si="5"/>
        <v>0</v>
      </c>
      <c r="H17" s="36"/>
      <c r="I17" s="37">
        <f t="shared" si="3"/>
        <v>0</v>
      </c>
      <c r="J17" s="37"/>
      <c r="K17" s="15">
        <f t="shared" si="1"/>
        <v>0</v>
      </c>
      <c r="L17" s="26"/>
      <c r="M17" s="43" t="s">
        <v>19</v>
      </c>
      <c r="N17" s="44" t="s">
        <v>20</v>
      </c>
      <c r="O17" s="44" t="s">
        <v>21</v>
      </c>
      <c r="P17" s="44" t="s">
        <v>22</v>
      </c>
      <c r="Q17" s="44" t="s">
        <v>23</v>
      </c>
      <c r="R17" s="44"/>
      <c r="S17" s="26"/>
      <c r="T17" s="11"/>
      <c r="U17" s="6"/>
      <c r="V17" s="6"/>
      <c r="W17" s="7"/>
      <c r="Y17" s="8">
        <v>7</v>
      </c>
    </row>
    <row r="18" spans="1:25" s="8" customFormat="1" ht="20.25" customHeight="1">
      <c r="A18" s="127">
        <v>8</v>
      </c>
      <c r="B18" s="77"/>
      <c r="C18" s="18">
        <f t="shared" si="4"/>
        <v>0</v>
      </c>
      <c r="D18" s="33">
        <f>IF(($N$11-SUM($D$11:D17))&gt;0,$W$11,0)</f>
        <v>0</v>
      </c>
      <c r="E18" s="34">
        <f>IF(($N$12-SUM($E$11:E17))&gt;0,$W$12,0)</f>
        <v>0</v>
      </c>
      <c r="F18" s="35">
        <f>ROUND((N$11-SUM(D$11:D17))*N$16/100,0)</f>
        <v>0</v>
      </c>
      <c r="G18" s="17">
        <f t="shared" si="5"/>
        <v>0</v>
      </c>
      <c r="H18" s="36"/>
      <c r="I18" s="37">
        <f t="shared" si="3"/>
        <v>0</v>
      </c>
      <c r="J18" s="37"/>
      <c r="K18" s="15">
        <f t="shared" si="1"/>
        <v>0</v>
      </c>
      <c r="L18" s="26"/>
      <c r="M18" s="45" t="str">
        <f>IF(AND(O18&gt;O19,O18&gt;O20),"最多","")</f>
        <v/>
      </c>
      <c r="N18" s="45" t="s">
        <v>24</v>
      </c>
      <c r="O18" s="46">
        <f>G11</f>
        <v>0</v>
      </c>
      <c r="P18" s="46">
        <f>C11</f>
        <v>0</v>
      </c>
      <c r="Q18" s="46">
        <f>O18-P18</f>
        <v>0</v>
      </c>
      <c r="R18" s="128"/>
      <c r="S18" s="129"/>
      <c r="T18" s="130"/>
      <c r="U18" s="6"/>
      <c r="V18" s="6"/>
      <c r="W18" s="7"/>
      <c r="Y18" s="8">
        <v>8</v>
      </c>
    </row>
    <row r="19" spans="1:25" s="8" customFormat="1" ht="20.25" customHeight="1">
      <c r="A19" s="127">
        <v>9</v>
      </c>
      <c r="B19" s="77"/>
      <c r="C19" s="18">
        <f t="shared" si="4"/>
        <v>0</v>
      </c>
      <c r="D19" s="33">
        <f>IF(($N$11-SUM($D$11:D18))&gt;0,$W$11,0)</f>
        <v>0</v>
      </c>
      <c r="E19" s="34">
        <f>IF(($N$12-SUM($E$11:E18))&gt;0,$W$12,0)</f>
        <v>0</v>
      </c>
      <c r="F19" s="35">
        <f>ROUND((N$11-SUM(D$11:D18))*N$16/100,0)</f>
        <v>0</v>
      </c>
      <c r="G19" s="17">
        <f t="shared" si="5"/>
        <v>0</v>
      </c>
      <c r="H19" s="36"/>
      <c r="I19" s="37">
        <f t="shared" si="3"/>
        <v>0</v>
      </c>
      <c r="J19" s="37"/>
      <c r="K19" s="15">
        <f t="shared" si="1"/>
        <v>0</v>
      </c>
      <c r="L19" s="26"/>
      <c r="M19" s="45" t="str">
        <f>IF(AND(O19&gt;O18,O19&gt;O20),"最多","")</f>
        <v/>
      </c>
      <c r="N19" s="45" t="s">
        <v>25</v>
      </c>
      <c r="O19" s="46">
        <f>G12</f>
        <v>0</v>
      </c>
      <c r="P19" s="46">
        <f>C12</f>
        <v>0</v>
      </c>
      <c r="Q19" s="46">
        <f>O19-P19</f>
        <v>0</v>
      </c>
      <c r="R19" s="128"/>
      <c r="S19" s="129"/>
      <c r="T19" s="130"/>
      <c r="U19" s="6"/>
      <c r="V19" s="6"/>
      <c r="W19" s="7"/>
      <c r="Y19" s="8">
        <v>9</v>
      </c>
    </row>
    <row r="20" spans="1:25" s="8" customFormat="1" ht="20.25" customHeight="1">
      <c r="A20" s="127">
        <v>10</v>
      </c>
      <c r="B20" s="77"/>
      <c r="C20" s="18">
        <f t="shared" ref="C20:C40" si="6">SUM(D20:E20)</f>
        <v>0</v>
      </c>
      <c r="D20" s="33">
        <f>IF(($N$11-SUM($D$11:D19))&gt;0,$W$11,0)</f>
        <v>0</v>
      </c>
      <c r="E20" s="34">
        <f>IF(($N$12-SUM($E$11:E19))&gt;0,$W$12,0)</f>
        <v>0</v>
      </c>
      <c r="F20" s="35">
        <f>ROUND((N$11-SUM(D$11:D19))*N$16/100,0)</f>
        <v>0</v>
      </c>
      <c r="G20" s="17">
        <f t="shared" ref="G20:G40" si="7">C20+F20</f>
        <v>0</v>
      </c>
      <c r="H20" s="36"/>
      <c r="I20" s="37">
        <f t="shared" si="3"/>
        <v>0</v>
      </c>
      <c r="J20" s="37"/>
      <c r="K20" s="15">
        <f t="shared" si="1"/>
        <v>0</v>
      </c>
      <c r="L20" s="26"/>
      <c r="M20" s="45" t="str">
        <f>IF(AND(O20&gt;O18,O20&gt;O19),"最多","")</f>
        <v/>
      </c>
      <c r="N20" s="45" t="s">
        <v>26</v>
      </c>
      <c r="O20" s="46">
        <f>G13</f>
        <v>0</v>
      </c>
      <c r="P20" s="46">
        <f>C13</f>
        <v>0</v>
      </c>
      <c r="Q20" s="46">
        <f>O20-P20</f>
        <v>0</v>
      </c>
      <c r="R20" s="128"/>
      <c r="S20" s="129"/>
      <c r="T20" s="130"/>
      <c r="U20" s="6"/>
      <c r="V20" s="6"/>
      <c r="W20" s="7"/>
      <c r="Y20" s="8">
        <v>10</v>
      </c>
    </row>
    <row r="21" spans="1:25" s="8" customFormat="1" ht="20.25" customHeight="1">
      <c r="A21" s="127">
        <v>11</v>
      </c>
      <c r="B21" s="77"/>
      <c r="C21" s="18">
        <f t="shared" si="6"/>
        <v>0</v>
      </c>
      <c r="D21" s="33">
        <f>IF(($N$11-SUM($D$11:D20))&gt;0,$W$11,0)</f>
        <v>0</v>
      </c>
      <c r="E21" s="34">
        <f>IF(($N$12-SUM($E$11:E20))&gt;0,$W$12,0)</f>
        <v>0</v>
      </c>
      <c r="F21" s="35">
        <f>ROUND((N$11-SUM(D$11:D20))*N$16/100,0)</f>
        <v>0</v>
      </c>
      <c r="G21" s="17">
        <f t="shared" si="7"/>
        <v>0</v>
      </c>
      <c r="H21" s="36"/>
      <c r="I21" s="37">
        <f t="shared" si="3"/>
        <v>0</v>
      </c>
      <c r="J21" s="37"/>
      <c r="K21" s="15">
        <f t="shared" si="1"/>
        <v>0</v>
      </c>
      <c r="L21" s="26"/>
      <c r="M21" s="47"/>
      <c r="N21" s="47"/>
      <c r="O21" s="47"/>
      <c r="P21" s="47"/>
      <c r="Q21" s="47"/>
      <c r="R21" s="47"/>
      <c r="S21" s="26"/>
      <c r="T21" s="11"/>
      <c r="U21" s="6"/>
      <c r="V21" s="6"/>
      <c r="W21" s="7"/>
      <c r="Y21" s="8">
        <v>11</v>
      </c>
    </row>
    <row r="22" spans="1:25" s="8" customFormat="1" ht="20.25" customHeight="1">
      <c r="A22" s="127">
        <v>12</v>
      </c>
      <c r="B22" s="77"/>
      <c r="C22" s="18">
        <f t="shared" si="6"/>
        <v>0</v>
      </c>
      <c r="D22" s="33">
        <f>IF(($N$11-SUM($D$11:D21))&gt;0,$W$11,0)</f>
        <v>0</v>
      </c>
      <c r="E22" s="34">
        <f>IF(($N$12-SUM($E$11:E21))&gt;0,$W$12,0)</f>
        <v>0</v>
      </c>
      <c r="F22" s="35">
        <f>ROUND((N$11-SUM(D$11:D21))*N$16/100,0)</f>
        <v>0</v>
      </c>
      <c r="G22" s="17">
        <f t="shared" si="7"/>
        <v>0</v>
      </c>
      <c r="H22" s="36"/>
      <c r="I22" s="37">
        <f t="shared" si="3"/>
        <v>0</v>
      </c>
      <c r="J22" s="37"/>
      <c r="K22" s="15">
        <f t="shared" si="1"/>
        <v>0</v>
      </c>
      <c r="L22" s="26"/>
      <c r="M22" s="26"/>
      <c r="N22" s="48" t="s">
        <v>27</v>
      </c>
      <c r="O22" s="49">
        <f>VLOOKUP("最多",M18:Q19,5,TRUE)</f>
        <v>0</v>
      </c>
      <c r="P22" s="26"/>
      <c r="Q22" s="26"/>
      <c r="R22" s="26"/>
      <c r="S22" s="26"/>
      <c r="T22" s="11"/>
      <c r="U22" s="6"/>
      <c r="V22" s="6"/>
      <c r="W22" s="7"/>
      <c r="Y22" s="8">
        <v>12</v>
      </c>
    </row>
    <row r="23" spans="1:25" s="8" customFormat="1" ht="20.25" customHeight="1">
      <c r="A23" s="127">
        <v>13</v>
      </c>
      <c r="B23" s="77"/>
      <c r="C23" s="18">
        <f t="shared" si="6"/>
        <v>0</v>
      </c>
      <c r="D23" s="33">
        <f>IF(($N$11-SUM($D$11:D22))&gt;0,$W$11,0)</f>
        <v>0</v>
      </c>
      <c r="E23" s="34">
        <f>IF(($N$12-SUM($E$11:E22))&gt;0,$W$12,0)</f>
        <v>0</v>
      </c>
      <c r="F23" s="35">
        <f>ROUND((N$11-SUM(D$11:D22))*N$16/100,0)</f>
        <v>0</v>
      </c>
      <c r="G23" s="17">
        <f t="shared" si="7"/>
        <v>0</v>
      </c>
      <c r="H23" s="36"/>
      <c r="I23" s="37">
        <f t="shared" si="3"/>
        <v>0</v>
      </c>
      <c r="J23" s="37"/>
      <c r="K23" s="15">
        <f t="shared" si="1"/>
        <v>0</v>
      </c>
      <c r="L23" s="26"/>
      <c r="M23" s="26"/>
      <c r="N23" s="48" t="s">
        <v>28</v>
      </c>
      <c r="O23" s="49">
        <f>VLOOKUP("最多",M18:Q19,4,TRUE)</f>
        <v>0</v>
      </c>
      <c r="P23" s="26"/>
      <c r="Q23" s="26"/>
      <c r="R23" s="26"/>
      <c r="S23" s="26"/>
      <c r="T23" s="11"/>
      <c r="U23" s="6"/>
      <c r="V23" s="6"/>
      <c r="W23" s="7"/>
      <c r="Y23" s="8">
        <v>13</v>
      </c>
    </row>
    <row r="24" spans="1:25" s="8" customFormat="1" ht="20.25" customHeight="1">
      <c r="A24" s="127">
        <v>14</v>
      </c>
      <c r="B24" s="77"/>
      <c r="C24" s="18">
        <f t="shared" si="6"/>
        <v>0</v>
      </c>
      <c r="D24" s="33">
        <f>IF(($N$11-SUM($D$11:D23))&gt;0,$W$11,0)</f>
        <v>0</v>
      </c>
      <c r="E24" s="34">
        <f>IF(($N$12-SUM($E$11:E23))&gt;0,$W$12,0)</f>
        <v>0</v>
      </c>
      <c r="F24" s="35">
        <f>ROUND((N$11-SUM(D$11:D23))*N$16/100,0)</f>
        <v>0</v>
      </c>
      <c r="G24" s="17">
        <f t="shared" si="7"/>
        <v>0</v>
      </c>
      <c r="H24" s="36"/>
      <c r="I24" s="37">
        <f t="shared" si="3"/>
        <v>0</v>
      </c>
      <c r="J24" s="37"/>
      <c r="K24" s="15">
        <f t="shared" si="1"/>
        <v>0</v>
      </c>
      <c r="L24" s="26"/>
      <c r="M24" s="26"/>
      <c r="N24" s="26"/>
      <c r="O24" s="26"/>
      <c r="P24" s="26"/>
      <c r="Q24" s="26"/>
      <c r="R24" s="26"/>
      <c r="S24" s="26"/>
      <c r="T24" s="11"/>
      <c r="U24" s="6"/>
      <c r="V24" s="6"/>
      <c r="W24" s="7"/>
      <c r="Y24" s="8">
        <v>14</v>
      </c>
    </row>
    <row r="25" spans="1:25" s="8" customFormat="1" ht="20.25" customHeight="1">
      <c r="A25" s="127">
        <v>15</v>
      </c>
      <c r="B25" s="77"/>
      <c r="C25" s="18">
        <f t="shared" si="6"/>
        <v>0</v>
      </c>
      <c r="D25" s="33">
        <f>IF(($N$11-SUM($D$11:D24))&gt;0,$W$11,0)</f>
        <v>0</v>
      </c>
      <c r="E25" s="34">
        <f>IF(($N$12-SUM($E$11:E24))&gt;0,$W$12,0)</f>
        <v>0</v>
      </c>
      <c r="F25" s="35">
        <f>ROUND((N$11-SUM(D$11:D24))*N$16/100,0)</f>
        <v>0</v>
      </c>
      <c r="G25" s="17">
        <f t="shared" si="7"/>
        <v>0</v>
      </c>
      <c r="H25" s="36"/>
      <c r="I25" s="37">
        <f t="shared" si="3"/>
        <v>0</v>
      </c>
      <c r="J25" s="37"/>
      <c r="K25" s="15">
        <f t="shared" si="1"/>
        <v>0</v>
      </c>
      <c r="L25" s="26"/>
      <c r="M25" s="26"/>
      <c r="N25" s="26"/>
      <c r="O25" s="26"/>
      <c r="P25" s="26"/>
      <c r="Q25" s="26"/>
      <c r="R25" s="26"/>
      <c r="S25" s="26"/>
      <c r="T25" s="11"/>
      <c r="U25" s="6"/>
      <c r="V25" s="6"/>
      <c r="W25" s="7"/>
      <c r="Y25" s="8">
        <v>15</v>
      </c>
    </row>
    <row r="26" spans="1:25" s="8" customFormat="1" ht="20.25" customHeight="1">
      <c r="A26" s="127">
        <v>16</v>
      </c>
      <c r="B26" s="77"/>
      <c r="C26" s="18">
        <f t="shared" si="6"/>
        <v>0</v>
      </c>
      <c r="D26" s="33">
        <f>IF(($N$11-SUM($D$11:D25))&gt;0,$W$11,0)</f>
        <v>0</v>
      </c>
      <c r="E26" s="34">
        <f>IF(($N$12-SUM($E$11:E25))&gt;0,$W$12,0)</f>
        <v>0</v>
      </c>
      <c r="F26" s="35">
        <f>ROUND((N$11-SUM(D$11:D25))*N$16/100,0)</f>
        <v>0</v>
      </c>
      <c r="G26" s="17">
        <f t="shared" si="7"/>
        <v>0</v>
      </c>
      <c r="H26" s="36"/>
      <c r="I26" s="37">
        <f t="shared" si="3"/>
        <v>0</v>
      </c>
      <c r="J26" s="37"/>
      <c r="K26" s="15">
        <f t="shared" si="1"/>
        <v>0</v>
      </c>
      <c r="L26" s="26"/>
      <c r="M26" s="26"/>
      <c r="N26" s="26"/>
      <c r="O26" s="26"/>
      <c r="P26" s="26"/>
      <c r="Q26" s="26"/>
      <c r="R26" s="26"/>
      <c r="S26" s="26"/>
      <c r="T26" s="11"/>
      <c r="U26" s="6"/>
      <c r="V26" s="6"/>
      <c r="W26" s="7"/>
      <c r="Y26" s="8">
        <v>16</v>
      </c>
    </row>
    <row r="27" spans="1:25" s="8" customFormat="1" ht="20.25" customHeight="1">
      <c r="A27" s="127">
        <v>17</v>
      </c>
      <c r="B27" s="77"/>
      <c r="C27" s="18">
        <f t="shared" si="6"/>
        <v>0</v>
      </c>
      <c r="D27" s="33">
        <f>IF(($N$11-SUM($D$11:D26))&gt;0,$W$11,0)</f>
        <v>0</v>
      </c>
      <c r="E27" s="34">
        <f>IF(($N$12-SUM($E$11:E26))&gt;0,$W$12,0)</f>
        <v>0</v>
      </c>
      <c r="F27" s="35">
        <f>ROUND((N$11-SUM(D$11:D26))*N$16/100,0)</f>
        <v>0</v>
      </c>
      <c r="G27" s="17">
        <f t="shared" si="7"/>
        <v>0</v>
      </c>
      <c r="H27" s="36"/>
      <c r="I27" s="37">
        <f t="shared" si="3"/>
        <v>0</v>
      </c>
      <c r="J27" s="37"/>
      <c r="K27" s="15">
        <f t="shared" si="1"/>
        <v>0</v>
      </c>
      <c r="L27" s="26"/>
      <c r="M27" s="26"/>
      <c r="N27" s="26"/>
      <c r="O27" s="26"/>
      <c r="P27" s="26"/>
      <c r="Q27" s="26"/>
      <c r="R27" s="26"/>
      <c r="S27" s="26"/>
      <c r="T27" s="11"/>
      <c r="U27" s="6"/>
      <c r="V27" s="6"/>
      <c r="W27" s="7"/>
      <c r="Y27" s="8">
        <v>17</v>
      </c>
    </row>
    <row r="28" spans="1:25" s="8" customFormat="1" ht="20.25" customHeight="1">
      <c r="A28" s="127">
        <v>18</v>
      </c>
      <c r="B28" s="77"/>
      <c r="C28" s="18">
        <f t="shared" si="6"/>
        <v>0</v>
      </c>
      <c r="D28" s="33">
        <f>IF(($N$11-SUM($D$11:D27))&gt;0,$W$11,0)</f>
        <v>0</v>
      </c>
      <c r="E28" s="34">
        <f>IF(($N$12-SUM($E$11:E27))&gt;0,$W$12,0)</f>
        <v>0</v>
      </c>
      <c r="F28" s="35">
        <f>ROUND((N$11-SUM(D$11:D27))*N$16/100,0)</f>
        <v>0</v>
      </c>
      <c r="G28" s="17">
        <f t="shared" si="7"/>
        <v>0</v>
      </c>
      <c r="H28" s="36"/>
      <c r="I28" s="37">
        <f t="shared" si="3"/>
        <v>0</v>
      </c>
      <c r="J28" s="37"/>
      <c r="K28" s="15">
        <f t="shared" si="1"/>
        <v>0</v>
      </c>
      <c r="L28" s="26"/>
      <c r="M28" s="26"/>
      <c r="N28" s="26"/>
      <c r="O28" s="26"/>
      <c r="P28" s="26"/>
      <c r="Q28" s="26"/>
      <c r="R28" s="26"/>
      <c r="S28" s="26"/>
      <c r="T28" s="11"/>
      <c r="U28" s="6"/>
      <c r="V28" s="6"/>
      <c r="W28" s="7"/>
      <c r="Y28" s="8">
        <v>18</v>
      </c>
    </row>
    <row r="29" spans="1:25" s="8" customFormat="1" ht="20.25" customHeight="1">
      <c r="A29" s="127">
        <v>19</v>
      </c>
      <c r="B29" s="77"/>
      <c r="C29" s="18">
        <f t="shared" si="6"/>
        <v>0</v>
      </c>
      <c r="D29" s="33">
        <f>IF(($N$11-SUM($D$11:D28))&gt;0,$W$11,0)</f>
        <v>0</v>
      </c>
      <c r="E29" s="34">
        <f>IF(($N$12-SUM($E$11:E28))&gt;0,$W$12,0)</f>
        <v>0</v>
      </c>
      <c r="F29" s="35">
        <f>ROUND((N$11-SUM(D$11:D28))*N$16/100,0)</f>
        <v>0</v>
      </c>
      <c r="G29" s="17">
        <f t="shared" si="7"/>
        <v>0</v>
      </c>
      <c r="H29" s="36"/>
      <c r="I29" s="37">
        <f t="shared" si="3"/>
        <v>0</v>
      </c>
      <c r="J29" s="37"/>
      <c r="K29" s="15">
        <f t="shared" si="1"/>
        <v>0</v>
      </c>
      <c r="L29" s="26"/>
      <c r="M29" s="26"/>
      <c r="N29" s="26"/>
      <c r="O29" s="26"/>
      <c r="P29" s="26"/>
      <c r="Q29" s="26"/>
      <c r="R29" s="26"/>
      <c r="S29" s="26"/>
      <c r="T29" s="11"/>
      <c r="U29" s="6"/>
      <c r="V29" s="6"/>
      <c r="W29" s="7"/>
      <c r="Y29" s="8">
        <v>19</v>
      </c>
    </row>
    <row r="30" spans="1:25" s="8" customFormat="1" ht="20.25" customHeight="1">
      <c r="A30" s="127">
        <v>20</v>
      </c>
      <c r="B30" s="77"/>
      <c r="C30" s="18">
        <f t="shared" si="6"/>
        <v>0</v>
      </c>
      <c r="D30" s="33">
        <f>IF(($N$11-SUM($D$11:D29))&gt;0,$W$11,0)</f>
        <v>0</v>
      </c>
      <c r="E30" s="34">
        <f>IF(($N$12-SUM($E$11:E29))&gt;0,$W$12,0)</f>
        <v>0</v>
      </c>
      <c r="F30" s="35">
        <f>ROUND((N$11-SUM(D$11:D29))*N$16/100,0)</f>
        <v>0</v>
      </c>
      <c r="G30" s="17">
        <f t="shared" si="7"/>
        <v>0</v>
      </c>
      <c r="H30" s="36"/>
      <c r="I30" s="37">
        <f t="shared" si="3"/>
        <v>0</v>
      </c>
      <c r="J30" s="37"/>
      <c r="K30" s="15">
        <f t="shared" si="1"/>
        <v>0</v>
      </c>
      <c r="L30" s="26"/>
      <c r="M30" s="26"/>
      <c r="N30" s="26"/>
      <c r="O30" s="26"/>
      <c r="P30" s="26"/>
      <c r="Q30" s="26"/>
      <c r="R30" s="26"/>
      <c r="S30" s="26"/>
      <c r="T30" s="11"/>
      <c r="U30" s="6"/>
      <c r="V30" s="6"/>
      <c r="W30" s="7"/>
      <c r="Y30" s="8">
        <v>20</v>
      </c>
    </row>
    <row r="31" spans="1:25" s="8" customFormat="1" ht="20.25" customHeight="1">
      <c r="A31" s="127">
        <v>21</v>
      </c>
      <c r="B31" s="77"/>
      <c r="C31" s="18">
        <f t="shared" si="6"/>
        <v>0</v>
      </c>
      <c r="D31" s="33">
        <f>IF(($N$11-SUM($D$11:D30))&gt;0,$W$11,0)</f>
        <v>0</v>
      </c>
      <c r="E31" s="34">
        <f>IF(($N$12-SUM($E$11:E30))&gt;0,$W$12,0)</f>
        <v>0</v>
      </c>
      <c r="F31" s="35">
        <f>ROUND((N$11-SUM(D$11:D30))*N$16/100,0)</f>
        <v>0</v>
      </c>
      <c r="G31" s="17">
        <f t="shared" si="7"/>
        <v>0</v>
      </c>
      <c r="H31" s="36"/>
      <c r="I31" s="37">
        <f t="shared" si="3"/>
        <v>0</v>
      </c>
      <c r="J31" s="37"/>
      <c r="K31" s="15">
        <f t="shared" si="1"/>
        <v>0</v>
      </c>
      <c r="L31" s="26"/>
      <c r="M31" s="26"/>
      <c r="N31" s="26"/>
      <c r="O31" s="26"/>
      <c r="P31" s="26"/>
      <c r="Q31" s="26"/>
      <c r="R31" s="26"/>
      <c r="S31" s="26"/>
      <c r="T31" s="11"/>
      <c r="U31" s="6"/>
      <c r="V31" s="6"/>
      <c r="W31" s="7"/>
      <c r="Y31" s="8">
        <v>21</v>
      </c>
    </row>
    <row r="32" spans="1:25" s="8" customFormat="1" ht="20.25" customHeight="1">
      <c r="A32" s="127">
        <v>22</v>
      </c>
      <c r="B32" s="77"/>
      <c r="C32" s="18">
        <f t="shared" si="6"/>
        <v>0</v>
      </c>
      <c r="D32" s="33">
        <f>IF(($N$11-SUM($D$11:D31))&gt;0,$W$11,0)</f>
        <v>0</v>
      </c>
      <c r="E32" s="34">
        <f>IF(($N$12-SUM($E$11:E31))&gt;0,$W$12,0)</f>
        <v>0</v>
      </c>
      <c r="F32" s="35">
        <f>ROUND((N$11-SUM(D$11:D31))*N$16/100,0)</f>
        <v>0</v>
      </c>
      <c r="G32" s="17">
        <f t="shared" si="7"/>
        <v>0</v>
      </c>
      <c r="H32" s="36"/>
      <c r="I32" s="37">
        <f t="shared" si="3"/>
        <v>0</v>
      </c>
      <c r="J32" s="37"/>
      <c r="K32" s="15">
        <f t="shared" si="1"/>
        <v>0</v>
      </c>
      <c r="L32" s="26"/>
      <c r="M32" s="26"/>
      <c r="N32" s="26"/>
      <c r="O32" s="26"/>
      <c r="P32" s="26"/>
      <c r="Q32" s="26"/>
      <c r="R32" s="26"/>
      <c r="S32" s="26"/>
      <c r="T32" s="11"/>
      <c r="U32" s="6"/>
      <c r="V32" s="6"/>
      <c r="W32" s="7"/>
      <c r="Y32" s="8">
        <v>22</v>
      </c>
    </row>
    <row r="33" spans="1:25" s="8" customFormat="1" ht="20.25" customHeight="1">
      <c r="A33" s="127">
        <v>23</v>
      </c>
      <c r="B33" s="77"/>
      <c r="C33" s="18">
        <f t="shared" si="6"/>
        <v>0</v>
      </c>
      <c r="D33" s="33">
        <f>IF(($N$11-SUM($D$11:D32))&gt;0,$W$11,0)</f>
        <v>0</v>
      </c>
      <c r="E33" s="34">
        <f>IF(($N$12-SUM($E$11:E32))&gt;0,$W$12,0)</f>
        <v>0</v>
      </c>
      <c r="F33" s="35">
        <f>ROUND((N$11-SUM(D$11:D32))*N$16/100,0)</f>
        <v>0</v>
      </c>
      <c r="G33" s="17">
        <f t="shared" si="7"/>
        <v>0</v>
      </c>
      <c r="H33" s="36"/>
      <c r="I33" s="37">
        <f t="shared" si="3"/>
        <v>0</v>
      </c>
      <c r="J33" s="37"/>
      <c r="K33" s="15">
        <f t="shared" si="1"/>
        <v>0</v>
      </c>
      <c r="L33" s="26"/>
      <c r="M33" s="26"/>
      <c r="N33" s="26"/>
      <c r="O33" s="26"/>
      <c r="P33" s="26"/>
      <c r="Q33" s="26"/>
      <c r="R33" s="26"/>
      <c r="S33" s="26"/>
      <c r="T33" s="11"/>
      <c r="U33" s="6"/>
      <c r="V33" s="6"/>
      <c r="W33" s="7"/>
      <c r="Y33" s="8">
        <v>23</v>
      </c>
    </row>
    <row r="34" spans="1:25" s="8" customFormat="1" ht="20.25" customHeight="1">
      <c r="A34" s="127">
        <v>24</v>
      </c>
      <c r="B34" s="77"/>
      <c r="C34" s="18">
        <f t="shared" si="6"/>
        <v>0</v>
      </c>
      <c r="D34" s="33">
        <f>IF(($N$11-SUM($D$11:D33))&gt;0,$W$11,0)</f>
        <v>0</v>
      </c>
      <c r="E34" s="34">
        <f>IF(($N$12-SUM($E$11:E33))&gt;0,$W$12,0)</f>
        <v>0</v>
      </c>
      <c r="F34" s="35">
        <f>ROUND((N$11-SUM(D$11:D33))*N$16/100,0)</f>
        <v>0</v>
      </c>
      <c r="G34" s="17">
        <f t="shared" si="7"/>
        <v>0</v>
      </c>
      <c r="H34" s="36"/>
      <c r="I34" s="37">
        <f t="shared" si="3"/>
        <v>0</v>
      </c>
      <c r="J34" s="37"/>
      <c r="K34" s="15">
        <f t="shared" si="1"/>
        <v>0</v>
      </c>
      <c r="L34" s="26"/>
      <c r="M34" s="26"/>
      <c r="N34" s="26"/>
      <c r="O34" s="26"/>
      <c r="P34" s="26"/>
      <c r="Q34" s="26"/>
      <c r="R34" s="26"/>
      <c r="S34" s="26"/>
      <c r="T34" s="11"/>
      <c r="U34" s="6"/>
      <c r="V34" s="6"/>
      <c r="W34" s="7"/>
      <c r="Y34" s="8">
        <v>24</v>
      </c>
    </row>
    <row r="35" spans="1:25" s="8" customFormat="1" ht="20.25" customHeight="1">
      <c r="A35" s="127">
        <v>25</v>
      </c>
      <c r="B35" s="77"/>
      <c r="C35" s="18">
        <f t="shared" si="6"/>
        <v>0</v>
      </c>
      <c r="D35" s="33">
        <f>IF(($N$11-SUM($D$11:D34))&gt;0,$W$11,0)</f>
        <v>0</v>
      </c>
      <c r="E35" s="34">
        <f>IF(($N$12-SUM($E$11:E34))&gt;0,$W$12,0)</f>
        <v>0</v>
      </c>
      <c r="F35" s="35">
        <f>ROUND((N$11-SUM(D$11:D34))*N$16/100,0)</f>
        <v>0</v>
      </c>
      <c r="G35" s="17">
        <f t="shared" si="7"/>
        <v>0</v>
      </c>
      <c r="H35" s="36"/>
      <c r="I35" s="37">
        <f t="shared" si="3"/>
        <v>0</v>
      </c>
      <c r="J35" s="37"/>
      <c r="K35" s="15">
        <f t="shared" si="1"/>
        <v>0</v>
      </c>
      <c r="L35" s="26"/>
      <c r="M35" s="26"/>
      <c r="N35" s="26"/>
      <c r="O35" s="26"/>
      <c r="P35" s="26"/>
      <c r="Q35" s="26"/>
      <c r="R35" s="26"/>
      <c r="S35" s="26"/>
      <c r="T35" s="6"/>
      <c r="U35" s="6"/>
      <c r="V35" s="6"/>
      <c r="W35" s="7"/>
      <c r="Y35" s="8">
        <v>25</v>
      </c>
    </row>
    <row r="36" spans="1:25" s="8" customFormat="1" ht="20.25" customHeight="1">
      <c r="A36" s="127">
        <v>26</v>
      </c>
      <c r="B36" s="77"/>
      <c r="C36" s="18">
        <f t="shared" si="6"/>
        <v>0</v>
      </c>
      <c r="D36" s="33">
        <f>IF(($N$11-SUM($D$11:D35))&gt;0,$W$11,0)</f>
        <v>0</v>
      </c>
      <c r="E36" s="34">
        <f>IF(($N$12-SUM($E$11:E35))&gt;0,$W$12,0)</f>
        <v>0</v>
      </c>
      <c r="F36" s="35">
        <f>ROUND((N$11-SUM(D$11:D35))*N$16/100,0)</f>
        <v>0</v>
      </c>
      <c r="G36" s="17">
        <f t="shared" si="7"/>
        <v>0</v>
      </c>
      <c r="H36" s="36"/>
      <c r="I36" s="37">
        <f t="shared" si="3"/>
        <v>0</v>
      </c>
      <c r="J36" s="37"/>
      <c r="K36" s="15">
        <f t="shared" si="1"/>
        <v>0</v>
      </c>
      <c r="L36" s="26"/>
      <c r="M36" s="26"/>
      <c r="N36" s="26"/>
      <c r="O36" s="26"/>
      <c r="P36" s="26"/>
      <c r="Q36" s="26"/>
      <c r="R36" s="26"/>
      <c r="S36" s="26"/>
      <c r="T36" s="6"/>
      <c r="U36" s="6"/>
      <c r="V36" s="6"/>
      <c r="W36" s="7"/>
      <c r="Y36" s="8">
        <v>26</v>
      </c>
    </row>
    <row r="37" spans="1:25" s="8" customFormat="1" ht="20.25" customHeight="1">
      <c r="A37" s="127">
        <v>27</v>
      </c>
      <c r="B37" s="77"/>
      <c r="C37" s="18">
        <f t="shared" si="6"/>
        <v>0</v>
      </c>
      <c r="D37" s="33">
        <f>IF(($N$11-SUM($D$11:D36))&gt;0,$W$11,0)</f>
        <v>0</v>
      </c>
      <c r="E37" s="34">
        <f>IF(($N$12-SUM($E$11:E36))&gt;0,$W$12,0)</f>
        <v>0</v>
      </c>
      <c r="F37" s="35">
        <f>ROUND((N$11-SUM(D$11:D36))*N$16/100,0)</f>
        <v>0</v>
      </c>
      <c r="G37" s="17">
        <f t="shared" si="7"/>
        <v>0</v>
      </c>
      <c r="H37" s="36"/>
      <c r="I37" s="37">
        <f t="shared" si="3"/>
        <v>0</v>
      </c>
      <c r="J37" s="37"/>
      <c r="K37" s="15">
        <f t="shared" si="1"/>
        <v>0</v>
      </c>
      <c r="L37" s="26"/>
      <c r="M37" s="26"/>
      <c r="N37" s="26"/>
      <c r="O37" s="26"/>
      <c r="P37" s="26"/>
      <c r="Q37" s="26"/>
      <c r="R37" s="26"/>
      <c r="S37" s="26"/>
      <c r="T37" s="6"/>
      <c r="U37" s="6"/>
      <c r="V37" s="6"/>
      <c r="W37" s="7"/>
      <c r="Y37" s="8">
        <v>27</v>
      </c>
    </row>
    <row r="38" spans="1:25" s="8" customFormat="1" ht="20.25" customHeight="1">
      <c r="A38" s="127">
        <v>28</v>
      </c>
      <c r="B38" s="77"/>
      <c r="C38" s="18">
        <f t="shared" si="6"/>
        <v>0</v>
      </c>
      <c r="D38" s="33">
        <f>IF(($N$11-SUM($D$11:D37))&gt;0,$W$11,0)</f>
        <v>0</v>
      </c>
      <c r="E38" s="34">
        <f>IF(($N$12-SUM($E$11:E37))&gt;0,$W$12,0)</f>
        <v>0</v>
      </c>
      <c r="F38" s="35">
        <f>ROUND((N$11-SUM(D$11:D37))*N$16/100,0)</f>
        <v>0</v>
      </c>
      <c r="G38" s="17">
        <f t="shared" si="7"/>
        <v>0</v>
      </c>
      <c r="H38" s="36"/>
      <c r="I38" s="37">
        <f t="shared" si="3"/>
        <v>0</v>
      </c>
      <c r="J38" s="37"/>
      <c r="K38" s="15">
        <f t="shared" si="1"/>
        <v>0</v>
      </c>
      <c r="L38" s="26"/>
      <c r="M38" s="26"/>
      <c r="N38" s="26"/>
      <c r="O38" s="26"/>
      <c r="P38" s="26"/>
      <c r="Q38" s="26"/>
      <c r="R38" s="26"/>
      <c r="S38" s="26"/>
      <c r="T38" s="6"/>
      <c r="U38" s="6"/>
      <c r="V38" s="6"/>
      <c r="W38" s="7"/>
      <c r="Y38" s="8">
        <v>28</v>
      </c>
    </row>
    <row r="39" spans="1:25" s="8" customFormat="1" ht="20.25" customHeight="1">
      <c r="A39" s="127">
        <v>29</v>
      </c>
      <c r="B39" s="77"/>
      <c r="C39" s="18">
        <f>SUM(D39:E39)</f>
        <v>0</v>
      </c>
      <c r="D39" s="33">
        <f>IF(($N$11-SUM($D$11:D38))&gt;0,$W$11,0)</f>
        <v>0</v>
      </c>
      <c r="E39" s="34">
        <f>IF(($N$12-SUM($E$11:E38))&gt;0,$W$12,0)</f>
        <v>0</v>
      </c>
      <c r="F39" s="35">
        <f>ROUND((N$11-SUM(D$11:D38))*N$16/100,0)</f>
        <v>0</v>
      </c>
      <c r="G39" s="17">
        <f t="shared" si="7"/>
        <v>0</v>
      </c>
      <c r="H39" s="36"/>
      <c r="I39" s="37">
        <f t="shared" si="3"/>
        <v>0</v>
      </c>
      <c r="J39" s="37"/>
      <c r="K39" s="15">
        <f t="shared" si="1"/>
        <v>0</v>
      </c>
      <c r="L39" s="26"/>
      <c r="M39" s="26"/>
      <c r="N39" s="26"/>
      <c r="O39" s="26"/>
      <c r="P39" s="26"/>
      <c r="Q39" s="26"/>
      <c r="R39" s="26"/>
      <c r="S39" s="26"/>
      <c r="T39" s="6"/>
      <c r="U39" s="6"/>
      <c r="V39" s="6"/>
      <c r="W39" s="7"/>
      <c r="Y39" s="8">
        <v>29</v>
      </c>
    </row>
    <row r="40" spans="1:25" s="8" customFormat="1" ht="20.25" customHeight="1">
      <c r="A40" s="127">
        <v>30</v>
      </c>
      <c r="B40" s="77"/>
      <c r="C40" s="18">
        <f t="shared" si="6"/>
        <v>0</v>
      </c>
      <c r="D40" s="33">
        <f>IF(($N$11-SUM($D$11:D39))&gt;0,$W$11,0)</f>
        <v>0</v>
      </c>
      <c r="E40" s="34">
        <f>IF(($N$12-SUM($E$11:E39))&gt;0,$W$12,0)</f>
        <v>0</v>
      </c>
      <c r="F40" s="35">
        <f>ROUND((N$11-SUM(D$11:D39))*N$16/100,0)</f>
        <v>0</v>
      </c>
      <c r="G40" s="17">
        <f t="shared" si="7"/>
        <v>0</v>
      </c>
      <c r="H40" s="36"/>
      <c r="I40" s="37">
        <f t="shared" si="3"/>
        <v>0</v>
      </c>
      <c r="J40" s="37"/>
      <c r="K40" s="15">
        <f t="shared" si="1"/>
        <v>0</v>
      </c>
      <c r="L40" s="26"/>
      <c r="M40" s="26"/>
      <c r="N40" s="26"/>
      <c r="O40" s="26"/>
      <c r="P40" s="26"/>
      <c r="Q40" s="26"/>
      <c r="R40" s="26"/>
      <c r="S40" s="26"/>
      <c r="T40" s="6"/>
      <c r="U40" s="6"/>
      <c r="V40" s="6"/>
      <c r="W40" s="7"/>
      <c r="Y40" s="8">
        <v>30</v>
      </c>
    </row>
    <row r="41" spans="1:25" s="8" customFormat="1" ht="20.25" customHeight="1">
      <c r="A41" s="127" t="s">
        <v>29</v>
      </c>
      <c r="B41" s="76"/>
      <c r="C41" s="13">
        <f>SUM(C11:C40)</f>
        <v>0</v>
      </c>
      <c r="D41" s="20">
        <f>SUM(D11:D40)</f>
        <v>0</v>
      </c>
      <c r="E41" s="21">
        <f>SUM(E11:E40)</f>
        <v>0</v>
      </c>
      <c r="F41" s="14">
        <f>IF(N$15&gt;1,"未定",SUM(F11:F40))</f>
        <v>0</v>
      </c>
      <c r="G41" s="22">
        <f>IF(N$15&gt;1,"未定",SUM(G11:G40))</f>
        <v>0</v>
      </c>
      <c r="H41" s="16">
        <f>SUM(H11:H40)</f>
        <v>0</v>
      </c>
      <c r="I41" s="15">
        <f>SUM(I11:I40)</f>
        <v>0</v>
      </c>
      <c r="J41" s="15">
        <f>SUM(J11:J40)</f>
        <v>0</v>
      </c>
      <c r="K41" s="15">
        <f>SUM(K11:K40)</f>
        <v>0</v>
      </c>
      <c r="L41" s="26"/>
      <c r="M41" s="26"/>
      <c r="N41" s="26"/>
      <c r="O41" s="26"/>
      <c r="P41" s="26"/>
      <c r="Q41" s="26"/>
      <c r="R41" s="26"/>
      <c r="S41" s="26"/>
      <c r="T41" s="6"/>
      <c r="U41" s="6"/>
      <c r="V41" s="6"/>
      <c r="W41" s="7"/>
    </row>
    <row r="42" spans="1:25" s="8" customFormat="1" ht="20.25" customHeight="1">
      <c r="A42" s="112" t="s">
        <v>30</v>
      </c>
      <c r="B42" s="113"/>
      <c r="C42" s="113"/>
      <c r="D42" s="113"/>
      <c r="E42" s="114"/>
      <c r="F42" s="50" t="s">
        <v>22</v>
      </c>
      <c r="G42" s="22">
        <f>C41</f>
        <v>0</v>
      </c>
      <c r="H42" s="64"/>
      <c r="I42" s="65"/>
      <c r="J42" s="65"/>
      <c r="K42" s="66"/>
      <c r="L42" s="26"/>
      <c r="M42" s="26"/>
      <c r="N42" s="26"/>
      <c r="O42" s="26"/>
      <c r="P42" s="26"/>
      <c r="Q42" s="26"/>
      <c r="R42" s="26"/>
      <c r="S42" s="26"/>
      <c r="T42" s="6"/>
      <c r="U42" s="6"/>
      <c r="V42" s="6"/>
      <c r="W42" s="7"/>
    </row>
    <row r="43" spans="1:25" s="8" customFormat="1" ht="20.25" customHeight="1">
      <c r="A43" s="115"/>
      <c r="B43" s="116"/>
      <c r="C43" s="116"/>
      <c r="D43" s="116"/>
      <c r="E43" s="117"/>
      <c r="F43" s="50" t="s">
        <v>23</v>
      </c>
      <c r="G43" s="22">
        <f>F41</f>
        <v>0</v>
      </c>
      <c r="H43" s="67"/>
      <c r="I43" s="68"/>
      <c r="J43" s="68"/>
      <c r="K43" s="69"/>
      <c r="L43" s="26"/>
      <c r="M43" s="26"/>
      <c r="N43" s="26"/>
      <c r="O43" s="26"/>
      <c r="P43" s="26"/>
      <c r="Q43" s="26"/>
      <c r="R43" s="26"/>
      <c r="S43" s="26"/>
      <c r="T43" s="6"/>
      <c r="U43" s="6"/>
      <c r="V43" s="6"/>
      <c r="W43" s="7"/>
    </row>
    <row r="44" spans="1:25" ht="5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6"/>
      <c r="N44" s="26"/>
      <c r="O44" s="26"/>
      <c r="P44" s="26"/>
      <c r="Q44" s="26"/>
      <c r="R44" s="26"/>
      <c r="S44" s="26"/>
      <c r="T44" s="6"/>
    </row>
    <row r="45" spans="1: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</row>
  </sheetData>
  <mergeCells count="56">
    <mergeCell ref="A41:B41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21:B21"/>
    <mergeCell ref="A22:B22"/>
    <mergeCell ref="A23:B23"/>
    <mergeCell ref="A24:B24"/>
    <mergeCell ref="A25:B25"/>
    <mergeCell ref="I3:J3"/>
    <mergeCell ref="A3:B3"/>
    <mergeCell ref="C6:F6"/>
    <mergeCell ref="A42:E43"/>
    <mergeCell ref="A6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N11:O11"/>
    <mergeCell ref="N12:O12"/>
    <mergeCell ref="N13:O13"/>
    <mergeCell ref="N14:O14"/>
    <mergeCell ref="N15:O15"/>
    <mergeCell ref="N16:O16"/>
    <mergeCell ref="H42:K43"/>
    <mergeCell ref="N10:O10"/>
    <mergeCell ref="J1:K1"/>
    <mergeCell ref="H6:K6"/>
    <mergeCell ref="M6:S6"/>
    <mergeCell ref="C7:E7"/>
    <mergeCell ref="G7:G10"/>
    <mergeCell ref="H7:H10"/>
    <mergeCell ref="I7:I10"/>
    <mergeCell ref="J7:J10"/>
    <mergeCell ref="K7:K10"/>
    <mergeCell ref="L7:L10"/>
    <mergeCell ref="C8:C10"/>
    <mergeCell ref="F8:F10"/>
  </mergeCells>
  <phoneticPr fontId="3"/>
  <dataValidations count="2">
    <dataValidation type="custom" allowBlank="1" showInputMessage="1" showErrorMessage="1" promptTitle="ご確認ください" prompt="「無利子分」の入力は、借入金算出内訳で無利子分の借入金を算出した場合に限ります。" sqref="N12:O12">
      <formula1>N12&lt;=N10</formula1>
    </dataValidation>
    <dataValidation allowBlank="1" showInputMessage="1" showErrorMessage="1" promptTitle="「１０年見直し」を選択した場合の注意事項" prompt="機構との契約締結から10年経過した時点で金利を見直すため、11年次目以降の利息欄には「未定」と表示されます。" sqref="N15:O15"/>
  </dataValidations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 I12:I30 I31:I4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45"/>
  <sheetViews>
    <sheetView view="pageLayout" topLeftCell="A6" zoomScale="75" zoomScaleNormal="100" zoomScalePageLayoutView="75" workbookViewId="0">
      <selection activeCell="R18" sqref="R18:T20"/>
    </sheetView>
  </sheetViews>
  <sheetFormatPr defaultColWidth="9" defaultRowHeight="13.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2" width="3.75" style="2" customWidth="1"/>
    <col min="13" max="13" width="14.375" style="2" customWidth="1"/>
    <col min="14" max="19" width="9" style="2"/>
    <col min="20" max="22" width="9" style="4"/>
    <col min="23" max="23" width="9" style="5"/>
    <col min="24" max="16384" width="9" style="2"/>
  </cols>
  <sheetData>
    <row r="1" spans="1:28" ht="21.75" customHeight="1">
      <c r="A1" s="1" t="s">
        <v>45</v>
      </c>
      <c r="B1" s="1"/>
      <c r="C1" s="1"/>
      <c r="K1" s="3"/>
    </row>
    <row r="2" spans="1:28" ht="12" customHeight="1">
      <c r="A2" s="1"/>
      <c r="B2" s="1"/>
      <c r="C2" s="1"/>
      <c r="K2" s="3"/>
    </row>
    <row r="3" spans="1:28" ht="12" customHeight="1">
      <c r="A3" s="109" t="s">
        <v>50</v>
      </c>
      <c r="B3" s="109"/>
      <c r="C3" s="56"/>
      <c r="D3" s="56"/>
      <c r="E3" s="56"/>
      <c r="G3" s="58" t="s">
        <v>51</v>
      </c>
      <c r="H3" s="59"/>
      <c r="I3" s="108"/>
      <c r="J3" s="108"/>
      <c r="K3" s="55"/>
    </row>
    <row r="4" spans="1:28" ht="12" customHeight="1">
      <c r="A4" s="1"/>
      <c r="B4" s="1"/>
      <c r="C4" s="1"/>
      <c r="K4" s="3"/>
    </row>
    <row r="5" spans="1:28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1</v>
      </c>
      <c r="L5" s="24"/>
      <c r="M5" s="24"/>
      <c r="N5" s="24"/>
      <c r="O5" s="24"/>
      <c r="P5" s="24"/>
      <c r="Q5" s="24"/>
      <c r="R5" s="24"/>
      <c r="S5" s="24"/>
    </row>
    <row r="6" spans="1:28" s="8" customFormat="1" ht="27" customHeight="1">
      <c r="A6" s="112" t="s">
        <v>55</v>
      </c>
      <c r="B6" s="123"/>
      <c r="C6" s="110" t="s">
        <v>49</v>
      </c>
      <c r="D6" s="111"/>
      <c r="E6" s="111"/>
      <c r="F6" s="111"/>
      <c r="G6" s="52">
        <f>N16/100</f>
        <v>0</v>
      </c>
      <c r="H6" s="76" t="s">
        <v>3</v>
      </c>
      <c r="I6" s="76"/>
      <c r="J6" s="76"/>
      <c r="K6" s="77"/>
      <c r="L6" s="26"/>
      <c r="M6" s="78" t="s">
        <v>0</v>
      </c>
      <c r="N6" s="79"/>
      <c r="O6" s="79"/>
      <c r="P6" s="79"/>
      <c r="Q6" s="79"/>
      <c r="R6" s="79"/>
      <c r="S6" s="80"/>
      <c r="T6" s="6"/>
      <c r="U6" s="6"/>
      <c r="V6" s="6"/>
      <c r="W6" s="7"/>
    </row>
    <row r="7" spans="1:28">
      <c r="A7" s="124"/>
      <c r="B7" s="125"/>
      <c r="C7" s="118" t="s">
        <v>4</v>
      </c>
      <c r="D7" s="118"/>
      <c r="E7" s="118"/>
      <c r="F7" s="27" t="s">
        <v>5</v>
      </c>
      <c r="G7" s="84" t="s">
        <v>6</v>
      </c>
      <c r="H7" s="87" t="s">
        <v>41</v>
      </c>
      <c r="I7" s="90" t="s">
        <v>42</v>
      </c>
      <c r="J7" s="93"/>
      <c r="K7" s="73" t="s">
        <v>6</v>
      </c>
      <c r="L7" s="96"/>
      <c r="M7" s="24"/>
      <c r="N7" s="24"/>
      <c r="O7" s="24"/>
      <c r="P7" s="24"/>
      <c r="Q7" s="24"/>
      <c r="R7" s="24"/>
      <c r="S7" s="24"/>
    </row>
    <row r="8" spans="1:28" ht="9" customHeight="1">
      <c r="A8" s="124"/>
      <c r="B8" s="125"/>
      <c r="C8" s="97" t="s">
        <v>7</v>
      </c>
      <c r="D8" s="28"/>
      <c r="E8" s="29"/>
      <c r="F8" s="99" t="s">
        <v>8</v>
      </c>
      <c r="G8" s="85"/>
      <c r="H8" s="88"/>
      <c r="I8" s="91"/>
      <c r="J8" s="119"/>
      <c r="K8" s="74"/>
      <c r="L8" s="96"/>
      <c r="M8" s="24"/>
      <c r="N8" s="24"/>
      <c r="O8" s="24"/>
      <c r="P8" s="24"/>
      <c r="Q8" s="24"/>
      <c r="R8" s="24"/>
      <c r="S8" s="24"/>
    </row>
    <row r="9" spans="1:28" ht="21.75" thickBot="1">
      <c r="A9" s="124"/>
      <c r="B9" s="125"/>
      <c r="C9" s="97"/>
      <c r="D9" s="30" t="s">
        <v>9</v>
      </c>
      <c r="E9" s="30" t="s">
        <v>31</v>
      </c>
      <c r="F9" s="100"/>
      <c r="G9" s="85"/>
      <c r="H9" s="88"/>
      <c r="I9" s="91"/>
      <c r="J9" s="119"/>
      <c r="K9" s="74"/>
      <c r="L9" s="96"/>
      <c r="M9" s="24"/>
      <c r="N9" s="24"/>
      <c r="O9" s="24"/>
      <c r="P9" s="24"/>
      <c r="Q9" s="24"/>
      <c r="R9" s="24"/>
      <c r="S9" s="24"/>
    </row>
    <row r="10" spans="1:28" ht="35.25" customHeight="1">
      <c r="A10" s="115"/>
      <c r="B10" s="126"/>
      <c r="C10" s="98"/>
      <c r="D10" s="31" t="s">
        <v>32</v>
      </c>
      <c r="E10" s="31" t="s">
        <v>32</v>
      </c>
      <c r="F10" s="101"/>
      <c r="G10" s="86"/>
      <c r="H10" s="89"/>
      <c r="I10" s="92"/>
      <c r="J10" s="120"/>
      <c r="K10" s="75"/>
      <c r="L10" s="96"/>
      <c r="M10" s="32" t="s">
        <v>10</v>
      </c>
      <c r="N10" s="70"/>
      <c r="O10" s="71"/>
      <c r="P10" s="26" t="s">
        <v>43</v>
      </c>
      <c r="Q10" s="24"/>
      <c r="R10" s="24"/>
      <c r="S10" s="24"/>
    </row>
    <row r="11" spans="1:28" s="8" customFormat="1" ht="20.25" customHeight="1">
      <c r="A11" s="127">
        <v>1</v>
      </c>
      <c r="B11" s="77"/>
      <c r="C11" s="18">
        <f t="shared" ref="C11:C15" si="0">SUM(D11:E11)</f>
        <v>0</v>
      </c>
      <c r="D11" s="33">
        <f>IF(N13&gt;0,IF($N$14&gt;=12,0,U11),0)</f>
        <v>0</v>
      </c>
      <c r="E11" s="34">
        <f>IF(N13&gt;0,IF($N$14&gt;12,0,U12),0)</f>
        <v>0</v>
      </c>
      <c r="F11" s="35">
        <f>ROUND(N$11*N$16/100,0)</f>
        <v>0</v>
      </c>
      <c r="G11" s="17">
        <f>IF(N11&gt;0,C11+F11,0)</f>
        <v>0</v>
      </c>
      <c r="H11" s="36"/>
      <c r="I11" s="37">
        <f>G11-H11</f>
        <v>0</v>
      </c>
      <c r="J11" s="37"/>
      <c r="K11" s="15">
        <f t="shared" ref="K11:K40" si="1">SUM(H11:J11)</f>
        <v>0</v>
      </c>
      <c r="L11" s="26"/>
      <c r="M11" s="38" t="s">
        <v>12</v>
      </c>
      <c r="N11" s="102">
        <f>N10-N12</f>
        <v>0</v>
      </c>
      <c r="O11" s="103"/>
      <c r="P11" s="19" t="s">
        <v>13</v>
      </c>
      <c r="Q11" s="26"/>
      <c r="R11" s="26"/>
      <c r="S11" s="26"/>
      <c r="T11" s="6" t="s">
        <v>35</v>
      </c>
      <c r="U11" s="6" t="e">
        <f>N11-W11*($N$13-$U$13)+W11</f>
        <v>#DIV/0!</v>
      </c>
      <c r="V11" s="6" t="s">
        <v>36</v>
      </c>
      <c r="W11" s="6" t="e">
        <f>ROUNDDOWN(N11/($N$13-$U$13),-1)</f>
        <v>#DIV/0!</v>
      </c>
      <c r="Y11" s="8">
        <v>1</v>
      </c>
      <c r="AB11" s="23">
        <f>IF($G$11&gt;0,$Y$11,0)</f>
        <v>0</v>
      </c>
    </row>
    <row r="12" spans="1:28" s="8" customFormat="1" ht="20.25" customHeight="1">
      <c r="A12" s="127">
        <v>2</v>
      </c>
      <c r="B12" s="77"/>
      <c r="C12" s="18">
        <f t="shared" si="0"/>
        <v>0</v>
      </c>
      <c r="D12" s="33">
        <f>IF(D11-N10=0,0,IF(AND(D11=0,$N$14&gt;=12),IF($N$14&gt;=24,0,U11),W11))</f>
        <v>0</v>
      </c>
      <c r="E12" s="34">
        <f>IF(N13&gt;1,IF($N$14&gt;12,U12,W12),0)</f>
        <v>0</v>
      </c>
      <c r="F12" s="35">
        <f>ROUND((N$11-SUM(D$11:D11))*N$16/100,0)</f>
        <v>0</v>
      </c>
      <c r="G12" s="17">
        <f t="shared" ref="G12:G40" si="2">C12+F12</f>
        <v>0</v>
      </c>
      <c r="H12" s="36"/>
      <c r="I12" s="37">
        <f t="shared" ref="I12:I40" si="3">G12-H12</f>
        <v>0</v>
      </c>
      <c r="J12" s="37"/>
      <c r="K12" s="15">
        <f t="shared" si="1"/>
        <v>0</v>
      </c>
      <c r="L12" s="26"/>
      <c r="M12" s="39" t="s">
        <v>33</v>
      </c>
      <c r="N12" s="104"/>
      <c r="O12" s="105"/>
      <c r="P12" s="26"/>
      <c r="Q12" s="26"/>
      <c r="R12" s="26"/>
      <c r="S12" s="26"/>
      <c r="T12" s="9" t="s">
        <v>14</v>
      </c>
      <c r="U12" s="6" t="e">
        <f>N12-W12*($N$13-$U$13)+W12</f>
        <v>#DIV/0!</v>
      </c>
      <c r="V12" s="9" t="s">
        <v>15</v>
      </c>
      <c r="W12" s="6" t="e">
        <f>ROUNDDOWN(N12/($N$13-$U$13),-1)</f>
        <v>#DIV/0!</v>
      </c>
      <c r="Y12" s="8">
        <v>2</v>
      </c>
      <c r="AB12" s="23">
        <f>IF($G$12&gt;0,$Y$12,0)</f>
        <v>0</v>
      </c>
    </row>
    <row r="13" spans="1:28" s="8" customFormat="1" ht="20.25" customHeight="1">
      <c r="A13" s="127">
        <v>3</v>
      </c>
      <c r="B13" s="77"/>
      <c r="C13" s="18">
        <f t="shared" si="0"/>
        <v>0</v>
      </c>
      <c r="D13" s="33">
        <f>IF(AND(D11+D12-N10&lt;=0,N13&lt;3),0,IF(D12=0,IF($N$14&gt;24,0,U11),W11))</f>
        <v>0</v>
      </c>
      <c r="E13" s="34">
        <f>IF(($N$12-SUM($E$11:E12))&gt;0,$W$12,0)</f>
        <v>0</v>
      </c>
      <c r="F13" s="35">
        <f>ROUND((N$11-SUM(D$11:D12))*N$16/100,0)</f>
        <v>0</v>
      </c>
      <c r="G13" s="17">
        <f t="shared" si="2"/>
        <v>0</v>
      </c>
      <c r="H13" s="36"/>
      <c r="I13" s="37">
        <f t="shared" si="3"/>
        <v>0</v>
      </c>
      <c r="J13" s="37"/>
      <c r="K13" s="15">
        <f t="shared" si="1"/>
        <v>0</v>
      </c>
      <c r="L13" s="26"/>
      <c r="M13" s="40" t="s">
        <v>16</v>
      </c>
      <c r="N13" s="106"/>
      <c r="O13" s="107"/>
      <c r="P13" s="26" t="s">
        <v>38</v>
      </c>
      <c r="Q13" s="26"/>
      <c r="R13" s="26"/>
      <c r="S13" s="26"/>
      <c r="T13" s="6" t="s">
        <v>11</v>
      </c>
      <c r="U13" s="6">
        <f>IF(N14&gt;0,ROUND((N14/12),0),0)</f>
        <v>0</v>
      </c>
      <c r="V13" s="6"/>
      <c r="W13" s="7"/>
      <c r="Y13" s="8">
        <v>3</v>
      </c>
      <c r="AB13" s="23">
        <f>IF($G$11&gt;0,$Y$11,0)</f>
        <v>0</v>
      </c>
    </row>
    <row r="14" spans="1:28" s="8" customFormat="1" ht="20.25" customHeight="1">
      <c r="A14" s="127">
        <v>4</v>
      </c>
      <c r="B14" s="77"/>
      <c r="C14" s="18">
        <f t="shared" si="0"/>
        <v>0</v>
      </c>
      <c r="D14" s="33">
        <f>IF(N13&lt;=3,0,IF(D13=0,U11,W11))</f>
        <v>0</v>
      </c>
      <c r="E14" s="34">
        <f>IF(($N$12-SUM($E$11:E13))&gt;0,$W$12,0)</f>
        <v>0</v>
      </c>
      <c r="F14" s="35">
        <f>ROUND((N$11-SUM(D$11:D13))*N$16/100,0)</f>
        <v>0</v>
      </c>
      <c r="G14" s="17">
        <f t="shared" si="2"/>
        <v>0</v>
      </c>
      <c r="H14" s="36"/>
      <c r="I14" s="37">
        <f t="shared" si="3"/>
        <v>0</v>
      </c>
      <c r="J14" s="37"/>
      <c r="K14" s="15">
        <f t="shared" si="1"/>
        <v>0</v>
      </c>
      <c r="L14" s="26"/>
      <c r="M14" s="40" t="s">
        <v>17</v>
      </c>
      <c r="N14" s="106"/>
      <c r="O14" s="107"/>
      <c r="P14" s="26" t="s">
        <v>37</v>
      </c>
      <c r="Q14" s="26"/>
      <c r="R14" s="26"/>
      <c r="S14" s="26"/>
      <c r="T14" s="6"/>
      <c r="U14" s="10"/>
      <c r="V14" s="6"/>
      <c r="W14" s="7"/>
      <c r="Y14" s="8">
        <v>4</v>
      </c>
      <c r="AB14" s="23">
        <f>IF($G$12&gt;0,$Y$12,0)</f>
        <v>0</v>
      </c>
    </row>
    <row r="15" spans="1:28" s="8" customFormat="1" ht="20.25" customHeight="1">
      <c r="A15" s="127">
        <v>5</v>
      </c>
      <c r="B15" s="77"/>
      <c r="C15" s="18">
        <f t="shared" si="0"/>
        <v>0</v>
      </c>
      <c r="D15" s="33">
        <f>IF(($N$11-SUM($D$11:D14))&gt;0,$W$11,0)</f>
        <v>0</v>
      </c>
      <c r="E15" s="34">
        <f>IF(($N$12-SUM($E$11:E14))&gt;0,$W$12,0)</f>
        <v>0</v>
      </c>
      <c r="F15" s="35">
        <f>ROUND((N$11-SUM(D$11:D14))*N$16/100,0)</f>
        <v>0</v>
      </c>
      <c r="G15" s="17">
        <f t="shared" si="2"/>
        <v>0</v>
      </c>
      <c r="H15" s="36"/>
      <c r="I15" s="37">
        <f t="shared" si="3"/>
        <v>0</v>
      </c>
      <c r="J15" s="37"/>
      <c r="K15" s="15">
        <f t="shared" si="1"/>
        <v>0</v>
      </c>
      <c r="L15" s="26"/>
      <c r="M15" s="40" t="s">
        <v>18</v>
      </c>
      <c r="N15" s="106"/>
      <c r="O15" s="107"/>
      <c r="P15" s="26" t="s">
        <v>39</v>
      </c>
      <c r="Q15" s="26"/>
      <c r="R15" s="26"/>
      <c r="S15" s="26"/>
      <c r="T15" s="6"/>
      <c r="U15" s="6"/>
      <c r="V15" s="6"/>
      <c r="W15" s="7"/>
      <c r="Y15" s="8">
        <v>5</v>
      </c>
    </row>
    <row r="16" spans="1:28" s="8" customFormat="1" ht="20.25" customHeight="1" thickBot="1">
      <c r="A16" s="127">
        <v>6</v>
      </c>
      <c r="B16" s="77"/>
      <c r="C16" s="18">
        <f t="shared" ref="C16:C19" si="4">SUM(D16:E16)</f>
        <v>0</v>
      </c>
      <c r="D16" s="33">
        <f>IF(($N$11-SUM($D$11:D15))&gt;0,$W$11,0)</f>
        <v>0</v>
      </c>
      <c r="E16" s="34">
        <f>IF(($N$12-SUM($E$11:E15))&gt;0,$W$12,0)</f>
        <v>0</v>
      </c>
      <c r="F16" s="35">
        <f>ROUND((N$11-SUM(D$11:D15))*N$16/100,0)</f>
        <v>0</v>
      </c>
      <c r="G16" s="17">
        <f t="shared" si="2"/>
        <v>0</v>
      </c>
      <c r="H16" s="36"/>
      <c r="I16" s="37">
        <f t="shared" si="3"/>
        <v>0</v>
      </c>
      <c r="J16" s="37"/>
      <c r="K16" s="15">
        <f t="shared" si="1"/>
        <v>0</v>
      </c>
      <c r="L16" s="26"/>
      <c r="M16" s="41" t="s">
        <v>34</v>
      </c>
      <c r="N16" s="62"/>
      <c r="O16" s="63"/>
      <c r="P16" s="26" t="s">
        <v>46</v>
      </c>
      <c r="Q16" s="26"/>
      <c r="R16" s="26"/>
      <c r="S16" s="26"/>
      <c r="T16" s="6"/>
      <c r="U16" s="6"/>
      <c r="V16" s="6"/>
      <c r="W16" s="7"/>
      <c r="Y16" s="8">
        <v>6</v>
      </c>
    </row>
    <row r="17" spans="1:25" s="8" customFormat="1" ht="20.25" customHeight="1">
      <c r="A17" s="127">
        <v>7</v>
      </c>
      <c r="B17" s="77"/>
      <c r="C17" s="18">
        <f t="shared" si="4"/>
        <v>0</v>
      </c>
      <c r="D17" s="33">
        <f>IF(($N$11-SUM($D$11:D16))&gt;0,$W$11,0)</f>
        <v>0</v>
      </c>
      <c r="E17" s="34">
        <f>IF(($N$12-SUM($E$11:E16))&gt;0,$W$12,0)</f>
        <v>0</v>
      </c>
      <c r="F17" s="35">
        <f>ROUND((N$11-SUM(D$11:D16))*N$16/100,0)</f>
        <v>0</v>
      </c>
      <c r="G17" s="17">
        <f t="shared" si="2"/>
        <v>0</v>
      </c>
      <c r="H17" s="36"/>
      <c r="I17" s="37">
        <f t="shared" si="3"/>
        <v>0</v>
      </c>
      <c r="J17" s="37"/>
      <c r="K17" s="15">
        <f t="shared" si="1"/>
        <v>0</v>
      </c>
      <c r="L17" s="26"/>
      <c r="M17" s="43" t="s">
        <v>19</v>
      </c>
      <c r="N17" s="44" t="s">
        <v>20</v>
      </c>
      <c r="O17" s="44" t="s">
        <v>21</v>
      </c>
      <c r="P17" s="44" t="s">
        <v>22</v>
      </c>
      <c r="Q17" s="44" t="s">
        <v>23</v>
      </c>
      <c r="R17" s="44"/>
      <c r="S17" s="26"/>
      <c r="T17" s="11"/>
      <c r="U17" s="6"/>
      <c r="V17" s="6"/>
      <c r="W17" s="7"/>
      <c r="Y17" s="8">
        <v>7</v>
      </c>
    </row>
    <row r="18" spans="1:25" s="8" customFormat="1" ht="20.25" customHeight="1">
      <c r="A18" s="127">
        <v>8</v>
      </c>
      <c r="B18" s="77"/>
      <c r="C18" s="18">
        <f t="shared" si="4"/>
        <v>0</v>
      </c>
      <c r="D18" s="33">
        <f>IF(($N$11-SUM($D$11:D17))&gt;0,$W$11,0)</f>
        <v>0</v>
      </c>
      <c r="E18" s="34">
        <f>IF(($N$12-SUM($E$11:E17))&gt;0,$W$12,0)</f>
        <v>0</v>
      </c>
      <c r="F18" s="35">
        <f>ROUND((N$11-SUM(D$11:D17))*N$16/100,0)</f>
        <v>0</v>
      </c>
      <c r="G18" s="17">
        <f t="shared" si="2"/>
        <v>0</v>
      </c>
      <c r="H18" s="36"/>
      <c r="I18" s="37">
        <f t="shared" si="3"/>
        <v>0</v>
      </c>
      <c r="J18" s="37"/>
      <c r="K18" s="15">
        <f t="shared" si="1"/>
        <v>0</v>
      </c>
      <c r="L18" s="26"/>
      <c r="M18" s="45" t="str">
        <f>IF(AND(O18&gt;O19,O18&gt;O20),"最多","")</f>
        <v/>
      </c>
      <c r="N18" s="45" t="s">
        <v>24</v>
      </c>
      <c r="O18" s="46">
        <f>G11</f>
        <v>0</v>
      </c>
      <c r="P18" s="46">
        <f>C11</f>
        <v>0</v>
      </c>
      <c r="Q18" s="46">
        <f>O18-P18</f>
        <v>0</v>
      </c>
      <c r="R18" s="131"/>
      <c r="S18" s="132"/>
      <c r="T18" s="133"/>
      <c r="U18" s="6"/>
      <c r="V18" s="6"/>
      <c r="W18" s="7"/>
      <c r="Y18" s="8">
        <v>8</v>
      </c>
    </row>
    <row r="19" spans="1:25" s="8" customFormat="1" ht="20.25" customHeight="1">
      <c r="A19" s="127">
        <v>9</v>
      </c>
      <c r="B19" s="77"/>
      <c r="C19" s="18">
        <f t="shared" si="4"/>
        <v>0</v>
      </c>
      <c r="D19" s="33">
        <f>IF(($N$11-SUM($D$11:D18))&gt;0,$W$11,0)</f>
        <v>0</v>
      </c>
      <c r="E19" s="34">
        <f>IF(($N$12-SUM($E$11:E18))&gt;0,$W$12,0)</f>
        <v>0</v>
      </c>
      <c r="F19" s="35">
        <f>ROUND((N$11-SUM(D$11:D18))*N$16/100,0)</f>
        <v>0</v>
      </c>
      <c r="G19" s="17">
        <f t="shared" si="2"/>
        <v>0</v>
      </c>
      <c r="H19" s="36"/>
      <c r="I19" s="37">
        <f t="shared" si="3"/>
        <v>0</v>
      </c>
      <c r="J19" s="37"/>
      <c r="K19" s="15">
        <f t="shared" si="1"/>
        <v>0</v>
      </c>
      <c r="L19" s="26"/>
      <c r="M19" s="45" t="str">
        <f>IF(AND(O19&gt;O18,O19&gt;O20),"最多","")</f>
        <v/>
      </c>
      <c r="N19" s="45" t="s">
        <v>25</v>
      </c>
      <c r="O19" s="46">
        <f>G12</f>
        <v>0</v>
      </c>
      <c r="P19" s="46">
        <f>C12</f>
        <v>0</v>
      </c>
      <c r="Q19" s="46">
        <f>O19-P19</f>
        <v>0</v>
      </c>
      <c r="R19" s="131"/>
      <c r="S19" s="132"/>
      <c r="T19" s="133"/>
      <c r="U19" s="6"/>
      <c r="V19" s="6"/>
      <c r="W19" s="7"/>
      <c r="Y19" s="8">
        <v>9</v>
      </c>
    </row>
    <row r="20" spans="1:25" s="8" customFormat="1" ht="20.25" customHeight="1">
      <c r="A20" s="127">
        <v>10</v>
      </c>
      <c r="B20" s="77"/>
      <c r="C20" s="18">
        <f t="shared" ref="C20:C40" si="5">SUM(D20:E20)</f>
        <v>0</v>
      </c>
      <c r="D20" s="33">
        <f>IF(($N$11-SUM($D$11:D19))&gt;0,$W$11,0)</f>
        <v>0</v>
      </c>
      <c r="E20" s="34">
        <f>IF(($N$12-SUM($E$11:E19))&gt;0,$W$12,0)</f>
        <v>0</v>
      </c>
      <c r="F20" s="35">
        <f>ROUND((N$11-SUM(D$11:D19))*N$16/100,0)</f>
        <v>0</v>
      </c>
      <c r="G20" s="17">
        <f t="shared" si="2"/>
        <v>0</v>
      </c>
      <c r="H20" s="36"/>
      <c r="I20" s="37">
        <f t="shared" si="3"/>
        <v>0</v>
      </c>
      <c r="J20" s="37"/>
      <c r="K20" s="15">
        <f t="shared" si="1"/>
        <v>0</v>
      </c>
      <c r="L20" s="26"/>
      <c r="M20" s="45" t="str">
        <f>IF(AND(O20&gt;O18,O20&gt;O19),"最多","")</f>
        <v/>
      </c>
      <c r="N20" s="45" t="s">
        <v>26</v>
      </c>
      <c r="O20" s="46">
        <f>G13</f>
        <v>0</v>
      </c>
      <c r="P20" s="46">
        <f>C13</f>
        <v>0</v>
      </c>
      <c r="Q20" s="46">
        <f>O20-P20</f>
        <v>0</v>
      </c>
      <c r="R20" s="131"/>
      <c r="S20" s="132"/>
      <c r="T20" s="133"/>
      <c r="U20" s="6"/>
      <c r="V20" s="6"/>
      <c r="W20" s="7"/>
      <c r="Y20" s="8">
        <v>10</v>
      </c>
    </row>
    <row r="21" spans="1:25" s="8" customFormat="1" ht="20.25" customHeight="1">
      <c r="A21" s="127">
        <v>11</v>
      </c>
      <c r="B21" s="77"/>
      <c r="C21" s="18">
        <f t="shared" si="5"/>
        <v>0</v>
      </c>
      <c r="D21" s="33">
        <f>IF(($N$11-SUM($D$11:D20))&gt;0,$W$11,0)</f>
        <v>0</v>
      </c>
      <c r="E21" s="34">
        <f>IF(($N$12-SUM($E$11:E20))&gt;0,$W$12,0)</f>
        <v>0</v>
      </c>
      <c r="F21" s="35">
        <f>ROUND((N$11-SUM(D$11:D20))*N$16/100,0)</f>
        <v>0</v>
      </c>
      <c r="G21" s="17">
        <f t="shared" si="2"/>
        <v>0</v>
      </c>
      <c r="H21" s="36"/>
      <c r="I21" s="37">
        <f t="shared" si="3"/>
        <v>0</v>
      </c>
      <c r="J21" s="37"/>
      <c r="K21" s="15">
        <f t="shared" si="1"/>
        <v>0</v>
      </c>
      <c r="L21" s="26"/>
      <c r="M21" s="47"/>
      <c r="N21" s="47"/>
      <c r="O21" s="47"/>
      <c r="P21" s="47"/>
      <c r="Q21" s="47"/>
      <c r="R21" s="47"/>
      <c r="S21" s="26"/>
      <c r="T21" s="11"/>
      <c r="U21" s="6"/>
      <c r="V21" s="6"/>
      <c r="W21" s="7"/>
      <c r="Y21" s="8">
        <v>11</v>
      </c>
    </row>
    <row r="22" spans="1:25" s="8" customFormat="1" ht="20.25" customHeight="1">
      <c r="A22" s="127">
        <v>12</v>
      </c>
      <c r="B22" s="77"/>
      <c r="C22" s="18">
        <f t="shared" si="5"/>
        <v>0</v>
      </c>
      <c r="D22" s="33">
        <f>IF(($N$11-SUM($D$11:D21))&gt;0,$W$11,0)</f>
        <v>0</v>
      </c>
      <c r="E22" s="34">
        <f>IF(($N$12-SUM($E$11:E21))&gt;0,$W$12,0)</f>
        <v>0</v>
      </c>
      <c r="F22" s="35">
        <f>ROUND((N$11-SUM(D$11:D21))*N$16/100,0)</f>
        <v>0</v>
      </c>
      <c r="G22" s="17">
        <f t="shared" si="2"/>
        <v>0</v>
      </c>
      <c r="H22" s="36"/>
      <c r="I22" s="37">
        <f t="shared" si="3"/>
        <v>0</v>
      </c>
      <c r="J22" s="37"/>
      <c r="K22" s="15">
        <f t="shared" si="1"/>
        <v>0</v>
      </c>
      <c r="L22" s="26"/>
      <c r="M22" s="26"/>
      <c r="N22" s="48" t="s">
        <v>27</v>
      </c>
      <c r="O22" s="49">
        <f>VLOOKUP("最多",M18:Q19,5,TRUE)</f>
        <v>0</v>
      </c>
      <c r="P22" s="26"/>
      <c r="Q22" s="26"/>
      <c r="R22" s="26"/>
      <c r="S22" s="26"/>
      <c r="T22" s="11"/>
      <c r="U22" s="6"/>
      <c r="V22" s="6"/>
      <c r="W22" s="7"/>
      <c r="Y22" s="8">
        <v>12</v>
      </c>
    </row>
    <row r="23" spans="1:25" s="8" customFormat="1" ht="20.25" customHeight="1">
      <c r="A23" s="127">
        <v>13</v>
      </c>
      <c r="B23" s="77"/>
      <c r="C23" s="18">
        <f t="shared" si="5"/>
        <v>0</v>
      </c>
      <c r="D23" s="33">
        <f>IF(($N$11-SUM($D$11:D22))&gt;0,$W$11,0)</f>
        <v>0</v>
      </c>
      <c r="E23" s="34">
        <f>IF(($N$12-SUM($E$11:E22))&gt;0,$W$12,0)</f>
        <v>0</v>
      </c>
      <c r="F23" s="35">
        <f>ROUND((N$11-SUM(D$11:D22))*N$16/100,0)</f>
        <v>0</v>
      </c>
      <c r="G23" s="17">
        <f t="shared" si="2"/>
        <v>0</v>
      </c>
      <c r="H23" s="36"/>
      <c r="I23" s="37">
        <f t="shared" si="3"/>
        <v>0</v>
      </c>
      <c r="J23" s="37"/>
      <c r="K23" s="15">
        <f t="shared" si="1"/>
        <v>0</v>
      </c>
      <c r="L23" s="26"/>
      <c r="M23" s="26"/>
      <c r="N23" s="48" t="s">
        <v>28</v>
      </c>
      <c r="O23" s="49">
        <f>VLOOKUP("最多",M18:Q19,4,TRUE)</f>
        <v>0</v>
      </c>
      <c r="P23" s="26"/>
      <c r="Q23" s="26"/>
      <c r="R23" s="26"/>
      <c r="S23" s="26"/>
      <c r="T23" s="11"/>
      <c r="U23" s="6"/>
      <c r="V23" s="6"/>
      <c r="W23" s="7"/>
      <c r="Y23" s="8">
        <v>13</v>
      </c>
    </row>
    <row r="24" spans="1:25" s="8" customFormat="1" ht="20.25" customHeight="1">
      <c r="A24" s="127">
        <v>14</v>
      </c>
      <c r="B24" s="77"/>
      <c r="C24" s="18">
        <f t="shared" si="5"/>
        <v>0</v>
      </c>
      <c r="D24" s="33">
        <f>IF(($N$11-SUM($D$11:D23))&gt;0,$W$11,0)</f>
        <v>0</v>
      </c>
      <c r="E24" s="34">
        <f>IF(($N$12-SUM($E$11:E23))&gt;0,$W$12,0)</f>
        <v>0</v>
      </c>
      <c r="F24" s="35">
        <f>ROUND((N$11-SUM(D$11:D23))*N$16/100,0)</f>
        <v>0</v>
      </c>
      <c r="G24" s="17">
        <f t="shared" si="2"/>
        <v>0</v>
      </c>
      <c r="H24" s="36"/>
      <c r="I24" s="37">
        <f t="shared" si="3"/>
        <v>0</v>
      </c>
      <c r="J24" s="37"/>
      <c r="K24" s="15">
        <f t="shared" si="1"/>
        <v>0</v>
      </c>
      <c r="L24" s="26"/>
      <c r="M24" s="26"/>
      <c r="N24" s="26"/>
      <c r="O24" s="26"/>
      <c r="P24" s="26"/>
      <c r="Q24" s="26"/>
      <c r="R24" s="26"/>
      <c r="S24" s="26"/>
      <c r="T24" s="11"/>
      <c r="U24" s="6"/>
      <c r="V24" s="6"/>
      <c r="W24" s="7"/>
      <c r="Y24" s="8">
        <v>14</v>
      </c>
    </row>
    <row r="25" spans="1:25" s="8" customFormat="1" ht="20.25" customHeight="1">
      <c r="A25" s="127">
        <v>15</v>
      </c>
      <c r="B25" s="77"/>
      <c r="C25" s="18">
        <f t="shared" si="5"/>
        <v>0</v>
      </c>
      <c r="D25" s="33">
        <f>IF(($N$11-SUM($D$11:D24))&gt;0,$W$11,0)</f>
        <v>0</v>
      </c>
      <c r="E25" s="34">
        <f>IF(($N$12-SUM($E$11:E24))&gt;0,$W$12,0)</f>
        <v>0</v>
      </c>
      <c r="F25" s="35">
        <f>ROUND((N$11-SUM(D$11:D24))*N$16/100,0)</f>
        <v>0</v>
      </c>
      <c r="G25" s="17">
        <f t="shared" si="2"/>
        <v>0</v>
      </c>
      <c r="H25" s="36"/>
      <c r="I25" s="37">
        <f t="shared" si="3"/>
        <v>0</v>
      </c>
      <c r="J25" s="37"/>
      <c r="K25" s="15">
        <f t="shared" si="1"/>
        <v>0</v>
      </c>
      <c r="L25" s="26"/>
      <c r="M25" s="26"/>
      <c r="N25" s="26"/>
      <c r="O25" s="26"/>
      <c r="P25" s="26"/>
      <c r="Q25" s="26"/>
      <c r="R25" s="26"/>
      <c r="S25" s="26"/>
      <c r="T25" s="11"/>
      <c r="U25" s="6"/>
      <c r="V25" s="6"/>
      <c r="W25" s="7"/>
      <c r="Y25" s="8">
        <v>15</v>
      </c>
    </row>
    <row r="26" spans="1:25" s="8" customFormat="1" ht="20.25" customHeight="1">
      <c r="A26" s="127">
        <v>16</v>
      </c>
      <c r="B26" s="77"/>
      <c r="C26" s="18">
        <f t="shared" si="5"/>
        <v>0</v>
      </c>
      <c r="D26" s="33">
        <f>IF(($N$11-SUM($D$11:D25))&gt;0,$W$11,0)</f>
        <v>0</v>
      </c>
      <c r="E26" s="34">
        <f>IF(($N$12-SUM($E$11:E25))&gt;0,$W$12,0)</f>
        <v>0</v>
      </c>
      <c r="F26" s="35">
        <f>ROUND((N$11-SUM(D$11:D25))*N$16/100,0)</f>
        <v>0</v>
      </c>
      <c r="G26" s="17">
        <f t="shared" si="2"/>
        <v>0</v>
      </c>
      <c r="H26" s="36"/>
      <c r="I26" s="37">
        <f t="shared" si="3"/>
        <v>0</v>
      </c>
      <c r="J26" s="37"/>
      <c r="K26" s="15">
        <f t="shared" si="1"/>
        <v>0</v>
      </c>
      <c r="L26" s="26"/>
      <c r="M26" s="26"/>
      <c r="N26" s="26"/>
      <c r="O26" s="26"/>
      <c r="P26" s="26"/>
      <c r="Q26" s="26"/>
      <c r="R26" s="26"/>
      <c r="S26" s="26"/>
      <c r="T26" s="11"/>
      <c r="U26" s="6"/>
      <c r="V26" s="6"/>
      <c r="W26" s="7"/>
      <c r="Y26" s="8">
        <v>16</v>
      </c>
    </row>
    <row r="27" spans="1:25" s="8" customFormat="1" ht="20.25" customHeight="1">
      <c r="A27" s="127">
        <v>17</v>
      </c>
      <c r="B27" s="77"/>
      <c r="C27" s="18">
        <f t="shared" si="5"/>
        <v>0</v>
      </c>
      <c r="D27" s="33">
        <f>IF(($N$11-SUM($D$11:D26))&gt;0,$W$11,0)</f>
        <v>0</v>
      </c>
      <c r="E27" s="34">
        <f>IF(($N$12-SUM($E$11:E26))&gt;0,$W$12,0)</f>
        <v>0</v>
      </c>
      <c r="F27" s="35">
        <f>ROUND((N$11-SUM(D$11:D26))*N$16/100,0)</f>
        <v>0</v>
      </c>
      <c r="G27" s="17">
        <f t="shared" si="2"/>
        <v>0</v>
      </c>
      <c r="H27" s="36"/>
      <c r="I27" s="37">
        <f t="shared" si="3"/>
        <v>0</v>
      </c>
      <c r="J27" s="37"/>
      <c r="K27" s="15">
        <f t="shared" si="1"/>
        <v>0</v>
      </c>
      <c r="L27" s="26"/>
      <c r="M27" s="26"/>
      <c r="N27" s="26"/>
      <c r="O27" s="26"/>
      <c r="P27" s="26"/>
      <c r="Q27" s="26"/>
      <c r="R27" s="26"/>
      <c r="S27" s="26"/>
      <c r="T27" s="11"/>
      <c r="U27" s="6"/>
      <c r="V27" s="6"/>
      <c r="W27" s="7"/>
      <c r="Y27" s="8">
        <v>17</v>
      </c>
    </row>
    <row r="28" spans="1:25" s="8" customFormat="1" ht="20.25" customHeight="1">
      <c r="A28" s="127">
        <v>18</v>
      </c>
      <c r="B28" s="77"/>
      <c r="C28" s="18">
        <f t="shared" si="5"/>
        <v>0</v>
      </c>
      <c r="D28" s="33">
        <f>IF(($N$11-SUM($D$11:D27))&gt;0,$W$11,0)</f>
        <v>0</v>
      </c>
      <c r="E28" s="34">
        <f>IF(($N$12-SUM($E$11:E27))&gt;0,$W$12,0)</f>
        <v>0</v>
      </c>
      <c r="F28" s="35">
        <f>ROUND((N$11-SUM(D$11:D27))*N$16/100,0)</f>
        <v>0</v>
      </c>
      <c r="G28" s="17">
        <f t="shared" si="2"/>
        <v>0</v>
      </c>
      <c r="H28" s="36"/>
      <c r="I28" s="37">
        <f t="shared" si="3"/>
        <v>0</v>
      </c>
      <c r="J28" s="37"/>
      <c r="K28" s="15">
        <f t="shared" si="1"/>
        <v>0</v>
      </c>
      <c r="L28" s="26"/>
      <c r="M28" s="26"/>
      <c r="N28" s="26"/>
      <c r="O28" s="26"/>
      <c r="P28" s="26"/>
      <c r="Q28" s="26"/>
      <c r="R28" s="26"/>
      <c r="S28" s="26"/>
      <c r="T28" s="11"/>
      <c r="U28" s="6"/>
      <c r="V28" s="6"/>
      <c r="W28" s="7"/>
      <c r="Y28" s="8">
        <v>18</v>
      </c>
    </row>
    <row r="29" spans="1:25" s="8" customFormat="1" ht="20.25" customHeight="1">
      <c r="A29" s="127">
        <v>19</v>
      </c>
      <c r="B29" s="77"/>
      <c r="C29" s="18">
        <f t="shared" si="5"/>
        <v>0</v>
      </c>
      <c r="D29" s="33">
        <f>IF(($N$11-SUM($D$11:D28))&gt;0,$W$11,0)</f>
        <v>0</v>
      </c>
      <c r="E29" s="34">
        <f>IF(($N$12-SUM($E$11:E28))&gt;0,$W$12,0)</f>
        <v>0</v>
      </c>
      <c r="F29" s="35">
        <f>ROUND((N$11-SUM(D$11:D28))*N$16/100,0)</f>
        <v>0</v>
      </c>
      <c r="G29" s="17">
        <f t="shared" si="2"/>
        <v>0</v>
      </c>
      <c r="H29" s="36"/>
      <c r="I29" s="37">
        <f t="shared" si="3"/>
        <v>0</v>
      </c>
      <c r="J29" s="37"/>
      <c r="K29" s="15">
        <f t="shared" si="1"/>
        <v>0</v>
      </c>
      <c r="L29" s="26"/>
      <c r="M29" s="26"/>
      <c r="N29" s="26"/>
      <c r="O29" s="26"/>
      <c r="P29" s="26"/>
      <c r="Q29" s="26"/>
      <c r="R29" s="26"/>
      <c r="S29" s="26"/>
      <c r="T29" s="11"/>
      <c r="U29" s="6"/>
      <c r="V29" s="6"/>
      <c r="W29" s="7"/>
      <c r="Y29" s="8">
        <v>19</v>
      </c>
    </row>
    <row r="30" spans="1:25" s="8" customFormat="1" ht="20.25" customHeight="1">
      <c r="A30" s="127">
        <v>20</v>
      </c>
      <c r="B30" s="77"/>
      <c r="C30" s="18">
        <f t="shared" si="5"/>
        <v>0</v>
      </c>
      <c r="D30" s="33">
        <f>IF(($N$11-SUM($D$11:D29))&gt;0,$W$11,0)</f>
        <v>0</v>
      </c>
      <c r="E30" s="34">
        <f>IF(($N$12-SUM($E$11:E29))&gt;0,$W$12,0)</f>
        <v>0</v>
      </c>
      <c r="F30" s="35">
        <f>ROUND((N$11-SUM(D$11:D29))*N$16/100,0)</f>
        <v>0</v>
      </c>
      <c r="G30" s="17">
        <f t="shared" si="2"/>
        <v>0</v>
      </c>
      <c r="H30" s="36"/>
      <c r="I30" s="37">
        <f t="shared" si="3"/>
        <v>0</v>
      </c>
      <c r="J30" s="37"/>
      <c r="K30" s="15">
        <f t="shared" si="1"/>
        <v>0</v>
      </c>
      <c r="L30" s="26"/>
      <c r="M30" s="26"/>
      <c r="N30" s="26"/>
      <c r="O30" s="26"/>
      <c r="P30" s="26"/>
      <c r="Q30" s="26"/>
      <c r="R30" s="26"/>
      <c r="S30" s="26"/>
      <c r="T30" s="11"/>
      <c r="U30" s="6"/>
      <c r="V30" s="6"/>
      <c r="W30" s="7"/>
      <c r="Y30" s="8">
        <v>20</v>
      </c>
    </row>
    <row r="31" spans="1:25" s="8" customFormat="1" ht="20.25" customHeight="1">
      <c r="A31" s="127">
        <v>21</v>
      </c>
      <c r="B31" s="77"/>
      <c r="C31" s="18">
        <f t="shared" si="5"/>
        <v>0</v>
      </c>
      <c r="D31" s="33">
        <f>IF(($N$11-SUM($D$11:D30))&gt;0,$W$11,0)</f>
        <v>0</v>
      </c>
      <c r="E31" s="34">
        <f>IF(($N$12-SUM($E$11:E30))&gt;0,$W$12,0)</f>
        <v>0</v>
      </c>
      <c r="F31" s="35">
        <f>ROUND((N$11-SUM(D$11:D30))*N$16/100,0)</f>
        <v>0</v>
      </c>
      <c r="G31" s="17">
        <f t="shared" si="2"/>
        <v>0</v>
      </c>
      <c r="H31" s="36"/>
      <c r="I31" s="37">
        <f t="shared" si="3"/>
        <v>0</v>
      </c>
      <c r="J31" s="37"/>
      <c r="K31" s="15">
        <f t="shared" si="1"/>
        <v>0</v>
      </c>
      <c r="L31" s="26"/>
      <c r="M31" s="26"/>
      <c r="N31" s="26"/>
      <c r="O31" s="26"/>
      <c r="P31" s="26"/>
      <c r="Q31" s="26"/>
      <c r="R31" s="26"/>
      <c r="S31" s="26"/>
      <c r="T31" s="11"/>
      <c r="U31" s="6"/>
      <c r="V31" s="6"/>
      <c r="W31" s="7"/>
      <c r="Y31" s="8">
        <v>21</v>
      </c>
    </row>
    <row r="32" spans="1:25" s="8" customFormat="1" ht="20.25" customHeight="1">
      <c r="A32" s="127">
        <v>22</v>
      </c>
      <c r="B32" s="77"/>
      <c r="C32" s="18">
        <f t="shared" si="5"/>
        <v>0</v>
      </c>
      <c r="D32" s="33">
        <f>IF(($N$11-SUM($D$11:D31))&gt;0,$W$11,0)</f>
        <v>0</v>
      </c>
      <c r="E32" s="34">
        <f>IF(($N$12-SUM($E$11:E31))&gt;0,$W$12,0)</f>
        <v>0</v>
      </c>
      <c r="F32" s="35">
        <f>ROUND((N$11-SUM(D$11:D31))*N$16/100,0)</f>
        <v>0</v>
      </c>
      <c r="G32" s="17">
        <f t="shared" si="2"/>
        <v>0</v>
      </c>
      <c r="H32" s="36"/>
      <c r="I32" s="37">
        <f t="shared" si="3"/>
        <v>0</v>
      </c>
      <c r="J32" s="37"/>
      <c r="K32" s="15">
        <f t="shared" si="1"/>
        <v>0</v>
      </c>
      <c r="L32" s="26"/>
      <c r="M32" s="26"/>
      <c r="N32" s="26"/>
      <c r="O32" s="26"/>
      <c r="P32" s="26"/>
      <c r="Q32" s="26"/>
      <c r="R32" s="26"/>
      <c r="S32" s="26"/>
      <c r="T32" s="11"/>
      <c r="U32" s="6"/>
      <c r="V32" s="6"/>
      <c r="W32" s="7"/>
      <c r="Y32" s="8">
        <v>22</v>
      </c>
    </row>
    <row r="33" spans="1:25" s="8" customFormat="1" ht="20.25" customHeight="1">
      <c r="A33" s="127">
        <v>23</v>
      </c>
      <c r="B33" s="77"/>
      <c r="C33" s="18">
        <f t="shared" si="5"/>
        <v>0</v>
      </c>
      <c r="D33" s="33">
        <f>IF(($N$11-SUM($D$11:D32))&gt;0,$W$11,0)</f>
        <v>0</v>
      </c>
      <c r="E33" s="34">
        <f>IF(($N$12-SUM($E$11:E32))&gt;0,$W$12,0)</f>
        <v>0</v>
      </c>
      <c r="F33" s="35">
        <f>ROUND((N$11-SUM(D$11:D32))*N$16/100,0)</f>
        <v>0</v>
      </c>
      <c r="G33" s="17">
        <f t="shared" si="2"/>
        <v>0</v>
      </c>
      <c r="H33" s="36"/>
      <c r="I33" s="37">
        <f t="shared" si="3"/>
        <v>0</v>
      </c>
      <c r="J33" s="37"/>
      <c r="K33" s="15">
        <f t="shared" si="1"/>
        <v>0</v>
      </c>
      <c r="L33" s="26"/>
      <c r="M33" s="26"/>
      <c r="N33" s="26"/>
      <c r="O33" s="26"/>
      <c r="P33" s="26"/>
      <c r="Q33" s="26"/>
      <c r="R33" s="26"/>
      <c r="S33" s="26"/>
      <c r="T33" s="11"/>
      <c r="U33" s="6"/>
      <c r="V33" s="6"/>
      <c r="W33" s="7"/>
      <c r="Y33" s="8">
        <v>23</v>
      </c>
    </row>
    <row r="34" spans="1:25" s="8" customFormat="1" ht="20.25" customHeight="1">
      <c r="A34" s="127">
        <v>24</v>
      </c>
      <c r="B34" s="77"/>
      <c r="C34" s="18">
        <f t="shared" si="5"/>
        <v>0</v>
      </c>
      <c r="D34" s="33">
        <f>IF(($N$11-SUM($D$11:D33))&gt;0,$W$11,0)</f>
        <v>0</v>
      </c>
      <c r="E34" s="34">
        <f>IF(($N$12-SUM($E$11:E33))&gt;0,$W$12,0)</f>
        <v>0</v>
      </c>
      <c r="F34" s="35">
        <f>ROUND((N$11-SUM(D$11:D33))*N$16/100,0)</f>
        <v>0</v>
      </c>
      <c r="G34" s="17">
        <f t="shared" si="2"/>
        <v>0</v>
      </c>
      <c r="H34" s="36"/>
      <c r="I34" s="37">
        <f t="shared" si="3"/>
        <v>0</v>
      </c>
      <c r="J34" s="37"/>
      <c r="K34" s="15">
        <f t="shared" si="1"/>
        <v>0</v>
      </c>
      <c r="L34" s="26"/>
      <c r="M34" s="26"/>
      <c r="N34" s="26"/>
      <c r="O34" s="26"/>
      <c r="P34" s="26"/>
      <c r="Q34" s="26"/>
      <c r="R34" s="26"/>
      <c r="S34" s="26"/>
      <c r="T34" s="11"/>
      <c r="U34" s="6"/>
      <c r="V34" s="6"/>
      <c r="W34" s="7"/>
      <c r="Y34" s="8">
        <v>24</v>
      </c>
    </row>
    <row r="35" spans="1:25" s="8" customFormat="1" ht="20.25" customHeight="1">
      <c r="A35" s="127">
        <v>25</v>
      </c>
      <c r="B35" s="77"/>
      <c r="C35" s="18">
        <f t="shared" si="5"/>
        <v>0</v>
      </c>
      <c r="D35" s="33">
        <f>IF(($N$11-SUM($D$11:D34))&gt;0,$W$11,0)</f>
        <v>0</v>
      </c>
      <c r="E35" s="34">
        <f>IF(($N$12-SUM($E$11:E34))&gt;0,$W$12,0)</f>
        <v>0</v>
      </c>
      <c r="F35" s="35">
        <f>ROUND((N$11-SUM(D$11:D34))*N$16/100,0)</f>
        <v>0</v>
      </c>
      <c r="G35" s="17">
        <f t="shared" si="2"/>
        <v>0</v>
      </c>
      <c r="H35" s="36"/>
      <c r="I35" s="37">
        <f t="shared" si="3"/>
        <v>0</v>
      </c>
      <c r="J35" s="37"/>
      <c r="K35" s="15">
        <f t="shared" si="1"/>
        <v>0</v>
      </c>
      <c r="L35" s="26"/>
      <c r="M35" s="26"/>
      <c r="N35" s="26"/>
      <c r="O35" s="26"/>
      <c r="P35" s="26"/>
      <c r="Q35" s="26"/>
      <c r="R35" s="26"/>
      <c r="S35" s="26"/>
      <c r="T35" s="6"/>
      <c r="U35" s="6"/>
      <c r="V35" s="6"/>
      <c r="W35" s="7"/>
      <c r="Y35" s="8">
        <v>25</v>
      </c>
    </row>
    <row r="36" spans="1:25" s="8" customFormat="1" ht="20.25" customHeight="1">
      <c r="A36" s="127">
        <v>26</v>
      </c>
      <c r="B36" s="77"/>
      <c r="C36" s="18">
        <f t="shared" si="5"/>
        <v>0</v>
      </c>
      <c r="D36" s="33">
        <f>IF(($N$11-SUM($D$11:D35))&gt;0,$W$11,0)</f>
        <v>0</v>
      </c>
      <c r="E36" s="34">
        <f>IF(($N$12-SUM($E$11:E35))&gt;0,$W$12,0)</f>
        <v>0</v>
      </c>
      <c r="F36" s="35">
        <f>ROUND((N$11-SUM(D$11:D35))*N$16/100,0)</f>
        <v>0</v>
      </c>
      <c r="G36" s="17">
        <f t="shared" si="2"/>
        <v>0</v>
      </c>
      <c r="H36" s="36"/>
      <c r="I36" s="37">
        <f t="shared" si="3"/>
        <v>0</v>
      </c>
      <c r="J36" s="37"/>
      <c r="K36" s="15">
        <f t="shared" si="1"/>
        <v>0</v>
      </c>
      <c r="L36" s="26"/>
      <c r="M36" s="26"/>
      <c r="N36" s="26"/>
      <c r="O36" s="26"/>
      <c r="P36" s="26"/>
      <c r="Q36" s="26"/>
      <c r="R36" s="26"/>
      <c r="S36" s="26"/>
      <c r="T36" s="6"/>
      <c r="U36" s="6"/>
      <c r="V36" s="6"/>
      <c r="W36" s="7"/>
      <c r="Y36" s="8">
        <v>26</v>
      </c>
    </row>
    <row r="37" spans="1:25" s="8" customFormat="1" ht="20.25" customHeight="1">
      <c r="A37" s="127">
        <v>27</v>
      </c>
      <c r="B37" s="77"/>
      <c r="C37" s="18">
        <f t="shared" si="5"/>
        <v>0</v>
      </c>
      <c r="D37" s="33">
        <f>IF(($N$11-SUM($D$11:D36))&gt;0,$W$11,0)</f>
        <v>0</v>
      </c>
      <c r="E37" s="34">
        <f>IF(($N$12-SUM($E$11:E36))&gt;0,$W$12,0)</f>
        <v>0</v>
      </c>
      <c r="F37" s="35">
        <f>ROUND((N$11-SUM(D$11:D36))*N$16/100,0)</f>
        <v>0</v>
      </c>
      <c r="G37" s="17">
        <f t="shared" si="2"/>
        <v>0</v>
      </c>
      <c r="H37" s="36"/>
      <c r="I37" s="37">
        <f t="shared" si="3"/>
        <v>0</v>
      </c>
      <c r="J37" s="37"/>
      <c r="K37" s="15">
        <f t="shared" si="1"/>
        <v>0</v>
      </c>
      <c r="L37" s="26"/>
      <c r="M37" s="26"/>
      <c r="N37" s="26"/>
      <c r="O37" s="26"/>
      <c r="P37" s="26"/>
      <c r="Q37" s="26"/>
      <c r="R37" s="26"/>
      <c r="S37" s="26"/>
      <c r="T37" s="6"/>
      <c r="U37" s="6"/>
      <c r="V37" s="6"/>
      <c r="W37" s="7"/>
      <c r="Y37" s="8">
        <v>27</v>
      </c>
    </row>
    <row r="38" spans="1:25" s="8" customFormat="1" ht="20.25" customHeight="1">
      <c r="A38" s="127">
        <v>28</v>
      </c>
      <c r="B38" s="77"/>
      <c r="C38" s="18">
        <f t="shared" si="5"/>
        <v>0</v>
      </c>
      <c r="D38" s="33">
        <f>IF(($N$11-SUM($D$11:D37))&gt;0,$W$11,0)</f>
        <v>0</v>
      </c>
      <c r="E38" s="34">
        <f>IF(($N$12-SUM($E$11:E37))&gt;0,$W$12,0)</f>
        <v>0</v>
      </c>
      <c r="F38" s="35">
        <f>ROUND((N$11-SUM(D$11:D37))*N$16/100,0)</f>
        <v>0</v>
      </c>
      <c r="G38" s="17">
        <f t="shared" si="2"/>
        <v>0</v>
      </c>
      <c r="H38" s="36"/>
      <c r="I38" s="37">
        <f t="shared" si="3"/>
        <v>0</v>
      </c>
      <c r="J38" s="37"/>
      <c r="K38" s="15">
        <f t="shared" si="1"/>
        <v>0</v>
      </c>
      <c r="L38" s="26"/>
      <c r="M38" s="26"/>
      <c r="N38" s="26"/>
      <c r="O38" s="26"/>
      <c r="P38" s="26"/>
      <c r="Q38" s="26"/>
      <c r="R38" s="26"/>
      <c r="S38" s="26"/>
      <c r="T38" s="6"/>
      <c r="U38" s="6"/>
      <c r="V38" s="6"/>
      <c r="W38" s="7"/>
      <c r="Y38" s="8">
        <v>28</v>
      </c>
    </row>
    <row r="39" spans="1:25" s="8" customFormat="1" ht="20.25" customHeight="1">
      <c r="A39" s="127">
        <v>29</v>
      </c>
      <c r="B39" s="77"/>
      <c r="C39" s="18">
        <f>SUM(D39:E39)</f>
        <v>0</v>
      </c>
      <c r="D39" s="33">
        <f>IF(($N$11-SUM($D$11:D38))&gt;0,$W$11,0)</f>
        <v>0</v>
      </c>
      <c r="E39" s="34">
        <f>IF(($N$12-SUM($E$11:E38))&gt;0,$W$12,0)</f>
        <v>0</v>
      </c>
      <c r="F39" s="35">
        <f>ROUND((N$11-SUM(D$11:D38))*N$16/100,0)</f>
        <v>0</v>
      </c>
      <c r="G39" s="17">
        <f t="shared" si="2"/>
        <v>0</v>
      </c>
      <c r="H39" s="36"/>
      <c r="I39" s="37">
        <f t="shared" si="3"/>
        <v>0</v>
      </c>
      <c r="J39" s="37"/>
      <c r="K39" s="15">
        <f t="shared" si="1"/>
        <v>0</v>
      </c>
      <c r="L39" s="26"/>
      <c r="M39" s="26"/>
      <c r="N39" s="26"/>
      <c r="O39" s="26"/>
      <c r="P39" s="26"/>
      <c r="Q39" s="26"/>
      <c r="R39" s="26"/>
      <c r="S39" s="26"/>
      <c r="T39" s="6"/>
      <c r="U39" s="6"/>
      <c r="V39" s="6"/>
      <c r="W39" s="7"/>
      <c r="Y39" s="8">
        <v>29</v>
      </c>
    </row>
    <row r="40" spans="1:25" s="8" customFormat="1" ht="20.25" customHeight="1">
      <c r="A40" s="127">
        <v>30</v>
      </c>
      <c r="B40" s="77"/>
      <c r="C40" s="18">
        <f t="shared" si="5"/>
        <v>0</v>
      </c>
      <c r="D40" s="33">
        <f>IF(($N$11-SUM($D$11:D39))&gt;0,$W$11,0)</f>
        <v>0</v>
      </c>
      <c r="E40" s="34">
        <f>IF(($N$12-SUM($E$11:E39))&gt;0,$W$12,0)</f>
        <v>0</v>
      </c>
      <c r="F40" s="35">
        <f>ROUND((N$11-SUM(D$11:D39))*N$16/100,0)</f>
        <v>0</v>
      </c>
      <c r="G40" s="17">
        <f t="shared" si="2"/>
        <v>0</v>
      </c>
      <c r="H40" s="36"/>
      <c r="I40" s="37">
        <f t="shared" si="3"/>
        <v>0</v>
      </c>
      <c r="J40" s="37"/>
      <c r="K40" s="15">
        <f t="shared" si="1"/>
        <v>0</v>
      </c>
      <c r="L40" s="26"/>
      <c r="M40" s="26"/>
      <c r="N40" s="26"/>
      <c r="O40" s="26"/>
      <c r="P40" s="26"/>
      <c r="Q40" s="26"/>
      <c r="R40" s="26"/>
      <c r="S40" s="26"/>
      <c r="T40" s="6"/>
      <c r="U40" s="6"/>
      <c r="V40" s="6"/>
      <c r="W40" s="7"/>
      <c r="Y40" s="8">
        <v>30</v>
      </c>
    </row>
    <row r="41" spans="1:25" s="8" customFormat="1" ht="20.25" customHeight="1">
      <c r="A41" s="127" t="s">
        <v>29</v>
      </c>
      <c r="B41" s="76"/>
      <c r="C41" s="13">
        <f>SUM(C11:C40)</f>
        <v>0</v>
      </c>
      <c r="D41" s="20">
        <f>SUM(D11:D40)</f>
        <v>0</v>
      </c>
      <c r="E41" s="21">
        <f>SUM(E11:E40)</f>
        <v>0</v>
      </c>
      <c r="F41" s="14">
        <f>IF(N$15&gt;1,"未定",SUM(F11:F40))</f>
        <v>0</v>
      </c>
      <c r="G41" s="22">
        <f>IF(N$15&gt;1,"未定",SUM(G11:G40))</f>
        <v>0</v>
      </c>
      <c r="H41" s="16">
        <f>SUM(H11:H40)</f>
        <v>0</v>
      </c>
      <c r="I41" s="15">
        <f>SUM(I11:I40)</f>
        <v>0</v>
      </c>
      <c r="J41" s="15">
        <f>SUM(J11:J40)</f>
        <v>0</v>
      </c>
      <c r="K41" s="15">
        <f>SUM(K11:K40)</f>
        <v>0</v>
      </c>
      <c r="L41" s="26"/>
      <c r="M41" s="26"/>
      <c r="N41" s="26"/>
      <c r="O41" s="26"/>
      <c r="P41" s="26"/>
      <c r="Q41" s="26"/>
      <c r="R41" s="26"/>
      <c r="S41" s="26"/>
      <c r="T41" s="6"/>
      <c r="U41" s="6"/>
      <c r="V41" s="6"/>
      <c r="W41" s="7"/>
    </row>
    <row r="42" spans="1:25" s="8" customFormat="1" ht="20.25" customHeight="1">
      <c r="A42" s="112" t="s">
        <v>30</v>
      </c>
      <c r="B42" s="113"/>
      <c r="C42" s="113"/>
      <c r="D42" s="113"/>
      <c r="E42" s="114"/>
      <c r="F42" s="50" t="s">
        <v>22</v>
      </c>
      <c r="G42" s="22">
        <f>C41</f>
        <v>0</v>
      </c>
      <c r="H42" s="64"/>
      <c r="I42" s="65"/>
      <c r="J42" s="65"/>
      <c r="K42" s="66"/>
      <c r="L42" s="26"/>
      <c r="M42" s="26"/>
      <c r="N42" s="26"/>
      <c r="O42" s="26"/>
      <c r="P42" s="26"/>
      <c r="Q42" s="26"/>
      <c r="R42" s="26"/>
      <c r="S42" s="26"/>
      <c r="T42" s="6"/>
      <c r="U42" s="6"/>
      <c r="V42" s="6"/>
      <c r="W42" s="7"/>
    </row>
    <row r="43" spans="1:25" s="8" customFormat="1" ht="20.25" customHeight="1">
      <c r="A43" s="115"/>
      <c r="B43" s="116"/>
      <c r="C43" s="116"/>
      <c r="D43" s="116"/>
      <c r="E43" s="117"/>
      <c r="F43" s="50" t="s">
        <v>23</v>
      </c>
      <c r="G43" s="22">
        <f>F41</f>
        <v>0</v>
      </c>
      <c r="H43" s="67"/>
      <c r="I43" s="68"/>
      <c r="J43" s="68"/>
      <c r="K43" s="69"/>
      <c r="L43" s="26"/>
      <c r="M43" s="26"/>
      <c r="N43" s="26"/>
      <c r="O43" s="26"/>
      <c r="P43" s="26"/>
      <c r="Q43" s="26"/>
      <c r="R43" s="26"/>
      <c r="S43" s="26"/>
      <c r="T43" s="6"/>
      <c r="U43" s="6"/>
      <c r="V43" s="6"/>
      <c r="W43" s="7"/>
    </row>
    <row r="44" spans="1:25" ht="5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6"/>
      <c r="N44" s="26"/>
      <c r="O44" s="26"/>
      <c r="P44" s="26"/>
      <c r="Q44" s="26"/>
      <c r="R44" s="26"/>
      <c r="S44" s="26"/>
      <c r="T44" s="6"/>
    </row>
    <row r="45" spans="1: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</row>
  </sheetData>
  <mergeCells count="55">
    <mergeCell ref="A38:B38"/>
    <mergeCell ref="A39:B39"/>
    <mergeCell ref="A40:B40"/>
    <mergeCell ref="A41:B41"/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23:B23"/>
    <mergeCell ref="A24:B24"/>
    <mergeCell ref="A25:B25"/>
    <mergeCell ref="A26:B26"/>
    <mergeCell ref="A27:B27"/>
    <mergeCell ref="A18:B18"/>
    <mergeCell ref="A19:B19"/>
    <mergeCell ref="A20:B20"/>
    <mergeCell ref="A21:B21"/>
    <mergeCell ref="A22:B22"/>
    <mergeCell ref="A42:E43"/>
    <mergeCell ref="H42:K43"/>
    <mergeCell ref="C6:F6"/>
    <mergeCell ref="I3:J3"/>
    <mergeCell ref="A3:B3"/>
    <mergeCell ref="H6:K6"/>
    <mergeCell ref="A6:B10"/>
    <mergeCell ref="A11:B11"/>
    <mergeCell ref="A12:B12"/>
    <mergeCell ref="A13:B13"/>
    <mergeCell ref="A14:B14"/>
    <mergeCell ref="A15:B15"/>
    <mergeCell ref="A16:B16"/>
    <mergeCell ref="A17:B17"/>
    <mergeCell ref="N16:O16"/>
    <mergeCell ref="K7:K10"/>
    <mergeCell ref="L7:L10"/>
    <mergeCell ref="C8:C10"/>
    <mergeCell ref="F8:F10"/>
    <mergeCell ref="N10:O10"/>
    <mergeCell ref="N11:O11"/>
    <mergeCell ref="N12:O12"/>
    <mergeCell ref="N13:O13"/>
    <mergeCell ref="N14:O14"/>
    <mergeCell ref="N15:O15"/>
    <mergeCell ref="M6:S6"/>
    <mergeCell ref="C7:E7"/>
    <mergeCell ref="G7:G10"/>
    <mergeCell ref="H7:H10"/>
    <mergeCell ref="I7:I10"/>
    <mergeCell ref="J7:J10"/>
  </mergeCells>
  <phoneticPr fontId="3"/>
  <dataValidations count="2">
    <dataValidation allowBlank="1" showInputMessage="1" showErrorMessage="1" promptTitle="「１０年見直し」を選択した場合の注意事項" prompt="機構との契約締結から10年経過した時点で金利を見直すため、11年次目以降の利息欄には「未定」と表示されます。" sqref="N15:O15"/>
    <dataValidation type="custom" allowBlank="1" showInputMessage="1" showErrorMessage="1" promptTitle="ご確認ください" prompt="「無利子分」の入力は、借入金算出内訳で無利子分の借入金を算出した場合に限ります。" sqref="N12:O12">
      <formula1>N12&lt;=N10</formula1>
    </dataValidation>
  </dataValidations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:I30 I31:I4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5"/>
  <sheetViews>
    <sheetView view="pageLayout" zoomScale="75" zoomScaleNormal="100" zoomScalePageLayoutView="75" workbookViewId="0">
      <selection activeCell="E37" sqref="E37"/>
    </sheetView>
  </sheetViews>
  <sheetFormatPr defaultColWidth="9" defaultRowHeight="13.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6384" width="9" style="2"/>
  </cols>
  <sheetData>
    <row r="1" spans="1:11" ht="21.75" customHeight="1">
      <c r="A1" s="1" t="s">
        <v>48</v>
      </c>
      <c r="B1" s="1"/>
      <c r="C1" s="1"/>
      <c r="K1" s="3"/>
    </row>
    <row r="2" spans="1:11" ht="12" customHeight="1">
      <c r="A2" s="1"/>
      <c r="B2" s="1"/>
      <c r="C2" s="1"/>
      <c r="K2" s="3"/>
    </row>
    <row r="3" spans="1:11" ht="12" customHeight="1">
      <c r="A3" s="109" t="s">
        <v>50</v>
      </c>
      <c r="B3" s="109"/>
      <c r="C3" s="56"/>
      <c r="D3" s="56"/>
      <c r="E3" s="56"/>
      <c r="G3" s="58" t="s">
        <v>51</v>
      </c>
      <c r="H3" s="59"/>
      <c r="I3" s="108"/>
      <c r="J3" s="108"/>
      <c r="K3" s="55"/>
    </row>
    <row r="4" spans="1:11" ht="12" customHeight="1">
      <c r="A4" s="1"/>
      <c r="B4" s="1"/>
      <c r="C4" s="1"/>
      <c r="K4" s="3"/>
    </row>
    <row r="5" spans="1:1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1</v>
      </c>
    </row>
    <row r="6" spans="1:11" s="8" customFormat="1" ht="27" customHeight="1">
      <c r="A6" s="112" t="s">
        <v>55</v>
      </c>
      <c r="B6" s="123"/>
      <c r="C6" s="112" t="s">
        <v>2</v>
      </c>
      <c r="D6" s="121"/>
      <c r="E6" s="121"/>
      <c r="F6" s="121"/>
      <c r="G6" s="122"/>
      <c r="H6" s="76" t="s">
        <v>3</v>
      </c>
      <c r="I6" s="76"/>
      <c r="J6" s="76"/>
      <c r="K6" s="77"/>
    </row>
    <row r="7" spans="1:11">
      <c r="A7" s="124"/>
      <c r="B7" s="125"/>
      <c r="C7" s="118" t="s">
        <v>4</v>
      </c>
      <c r="D7" s="118"/>
      <c r="E7" s="118"/>
      <c r="F7" s="27" t="s">
        <v>5</v>
      </c>
      <c r="G7" s="84" t="s">
        <v>6</v>
      </c>
      <c r="H7" s="87" t="s">
        <v>41</v>
      </c>
      <c r="I7" s="90" t="s">
        <v>42</v>
      </c>
      <c r="J7" s="93"/>
      <c r="K7" s="73" t="s">
        <v>47</v>
      </c>
    </row>
    <row r="8" spans="1:11" ht="9" customHeight="1">
      <c r="A8" s="124"/>
      <c r="B8" s="125"/>
      <c r="C8" s="97" t="s">
        <v>7</v>
      </c>
      <c r="D8" s="28"/>
      <c r="E8" s="29"/>
      <c r="F8" s="99" t="s">
        <v>8</v>
      </c>
      <c r="G8" s="85"/>
      <c r="H8" s="88"/>
      <c r="I8" s="91"/>
      <c r="J8" s="119"/>
      <c r="K8" s="74"/>
    </row>
    <row r="9" spans="1:11" ht="21">
      <c r="A9" s="124"/>
      <c r="B9" s="125"/>
      <c r="C9" s="97"/>
      <c r="D9" s="30" t="s">
        <v>9</v>
      </c>
      <c r="E9" s="30" t="s">
        <v>31</v>
      </c>
      <c r="F9" s="100"/>
      <c r="G9" s="85"/>
      <c r="H9" s="88"/>
      <c r="I9" s="91"/>
      <c r="J9" s="119"/>
      <c r="K9" s="74"/>
    </row>
    <row r="10" spans="1:11" ht="35.25" customHeight="1">
      <c r="A10" s="115"/>
      <c r="B10" s="126"/>
      <c r="C10" s="98"/>
      <c r="D10" s="31" t="s">
        <v>32</v>
      </c>
      <c r="E10" s="31" t="s">
        <v>32</v>
      </c>
      <c r="F10" s="101"/>
      <c r="G10" s="86"/>
      <c r="H10" s="89"/>
      <c r="I10" s="92"/>
      <c r="J10" s="120"/>
      <c r="K10" s="75"/>
    </row>
    <row r="11" spans="1:11" s="8" customFormat="1" ht="20.25" customHeight="1">
      <c r="A11" s="127">
        <v>1</v>
      </c>
      <c r="B11" s="77"/>
      <c r="C11" s="18">
        <f>'新規（福祉医療機構）'!C11+'新規（市中銀行）'!C11</f>
        <v>0</v>
      </c>
      <c r="D11" s="33">
        <f>'新規（福祉医療機構）'!D11+'新規（市中銀行）'!D11</f>
        <v>0</v>
      </c>
      <c r="E11" s="34">
        <f>'新規（福祉医療機構）'!E11+'新規（市中銀行）'!E11</f>
        <v>0</v>
      </c>
      <c r="F11" s="35">
        <f>'新規（福祉医療機構）'!F11+'新規（市中銀行）'!F11</f>
        <v>0</v>
      </c>
      <c r="G11" s="17">
        <f>'新規（福祉医療機構）'!G11+'新規（市中銀行）'!G11</f>
        <v>0</v>
      </c>
      <c r="H11" s="57">
        <f>'新規（福祉医療機構）'!H11+'新規（市中銀行）'!H11</f>
        <v>0</v>
      </c>
      <c r="I11" s="51">
        <f>'新規（福祉医療機構）'!I11+'新規（市中銀行）'!I11</f>
        <v>0</v>
      </c>
      <c r="J11" s="37">
        <f>'新規（福祉医療機構）'!J11+'新規（市中銀行）'!J11</f>
        <v>0</v>
      </c>
      <c r="K11" s="15">
        <f t="shared" ref="K11:K40" si="0">SUM(H11:J11)</f>
        <v>0</v>
      </c>
    </row>
    <row r="12" spans="1:11" s="8" customFormat="1" ht="20.25" customHeight="1">
      <c r="A12" s="127">
        <v>2</v>
      </c>
      <c r="B12" s="77"/>
      <c r="C12" s="18">
        <f>'新規（福祉医療機構）'!C12+'新規（市中銀行）'!C12</f>
        <v>0</v>
      </c>
      <c r="D12" s="33">
        <f>'新規（福祉医療機構）'!D12+'新規（市中銀行）'!D12</f>
        <v>0</v>
      </c>
      <c r="E12" s="34">
        <f>'新規（福祉医療機構）'!E12+'新規（市中銀行）'!E12</f>
        <v>0</v>
      </c>
      <c r="F12" s="35">
        <f>'新規（福祉医療機構）'!F12+'新規（市中銀行）'!F12</f>
        <v>0</v>
      </c>
      <c r="G12" s="17">
        <f>'新規（福祉医療機構）'!G12+'新規（市中銀行）'!G12</f>
        <v>0</v>
      </c>
      <c r="H12" s="37">
        <f>'新規（福祉医療機構）'!H12+'新規（市中銀行）'!H12</f>
        <v>0</v>
      </c>
      <c r="I12" s="37">
        <f>'新規（福祉医療機構）'!I12+'新規（市中銀行）'!I12</f>
        <v>0</v>
      </c>
      <c r="J12" s="37">
        <f>'新規（福祉医療機構）'!J12+'新規（市中銀行）'!J12</f>
        <v>0</v>
      </c>
      <c r="K12" s="15">
        <f t="shared" si="0"/>
        <v>0</v>
      </c>
    </row>
    <row r="13" spans="1:11" s="8" customFormat="1" ht="20.25" customHeight="1">
      <c r="A13" s="127">
        <v>3</v>
      </c>
      <c r="B13" s="77"/>
      <c r="C13" s="18">
        <f>'新規（福祉医療機構）'!C13+'新規（市中銀行）'!C13</f>
        <v>0</v>
      </c>
      <c r="D13" s="33">
        <f>'新規（福祉医療機構）'!D13+'新規（市中銀行）'!D13</f>
        <v>0</v>
      </c>
      <c r="E13" s="34">
        <f>'新規（福祉医療機構）'!E13+'新規（市中銀行）'!E13</f>
        <v>0</v>
      </c>
      <c r="F13" s="35">
        <f>'新規（福祉医療機構）'!F13+'新規（市中銀行）'!F13</f>
        <v>0</v>
      </c>
      <c r="G13" s="17">
        <f>'新規（福祉医療機構）'!G13+'新規（市中銀行）'!G13</f>
        <v>0</v>
      </c>
      <c r="H13" s="37">
        <f>'新規（福祉医療機構）'!H13+'新規（市中銀行）'!H13</f>
        <v>0</v>
      </c>
      <c r="I13" s="37">
        <f>'新規（福祉医療機構）'!I13+'新規（市中銀行）'!I13</f>
        <v>0</v>
      </c>
      <c r="J13" s="37">
        <f>'新規（福祉医療機構）'!J13+'新規（市中銀行）'!J13</f>
        <v>0</v>
      </c>
      <c r="K13" s="15">
        <f t="shared" si="0"/>
        <v>0</v>
      </c>
    </row>
    <row r="14" spans="1:11" s="8" customFormat="1" ht="20.25" customHeight="1">
      <c r="A14" s="127">
        <v>4</v>
      </c>
      <c r="B14" s="77"/>
      <c r="C14" s="18">
        <f>'新規（福祉医療機構）'!C14+'新規（市中銀行）'!C14</f>
        <v>0</v>
      </c>
      <c r="D14" s="33">
        <f>'新規（福祉医療機構）'!D14+'新規（市中銀行）'!D14</f>
        <v>0</v>
      </c>
      <c r="E14" s="34">
        <f>'新規（福祉医療機構）'!E14+'新規（市中銀行）'!E14</f>
        <v>0</v>
      </c>
      <c r="F14" s="35">
        <f>'新規（福祉医療機構）'!F14+'新規（市中銀行）'!F14</f>
        <v>0</v>
      </c>
      <c r="G14" s="17">
        <f>'新規（福祉医療機構）'!G14+'新規（市中銀行）'!G14</f>
        <v>0</v>
      </c>
      <c r="H14" s="37">
        <f>'新規（福祉医療機構）'!H14+'新規（市中銀行）'!H14</f>
        <v>0</v>
      </c>
      <c r="I14" s="37">
        <f>'新規（福祉医療機構）'!I14+'新規（市中銀行）'!I14</f>
        <v>0</v>
      </c>
      <c r="J14" s="37">
        <f>'新規（福祉医療機構）'!J14+'新規（市中銀行）'!J14</f>
        <v>0</v>
      </c>
      <c r="K14" s="15">
        <f t="shared" si="0"/>
        <v>0</v>
      </c>
    </row>
    <row r="15" spans="1:11" s="8" customFormat="1" ht="20.25" customHeight="1">
      <c r="A15" s="127">
        <v>5</v>
      </c>
      <c r="B15" s="77"/>
      <c r="C15" s="18">
        <f>'新規（福祉医療機構）'!C15+'新規（市中銀行）'!C15</f>
        <v>0</v>
      </c>
      <c r="D15" s="33">
        <f>'新規（福祉医療機構）'!D15+'新規（市中銀行）'!D15</f>
        <v>0</v>
      </c>
      <c r="E15" s="34">
        <f>'新規（福祉医療機構）'!E15+'新規（市中銀行）'!E15</f>
        <v>0</v>
      </c>
      <c r="F15" s="35">
        <f>'新規（福祉医療機構）'!F15+'新規（市中銀行）'!F15</f>
        <v>0</v>
      </c>
      <c r="G15" s="17">
        <f>'新規（福祉医療機構）'!G15+'新規（市中銀行）'!G15</f>
        <v>0</v>
      </c>
      <c r="H15" s="37">
        <f>'新規（福祉医療機構）'!H15+'新規（市中銀行）'!H15</f>
        <v>0</v>
      </c>
      <c r="I15" s="37">
        <f>'新規（福祉医療機構）'!I15+'新規（市中銀行）'!I15</f>
        <v>0</v>
      </c>
      <c r="J15" s="37">
        <f>'新規（福祉医療機構）'!J15+'新規（市中銀行）'!J15</f>
        <v>0</v>
      </c>
      <c r="K15" s="15">
        <f t="shared" si="0"/>
        <v>0</v>
      </c>
    </row>
    <row r="16" spans="1:11" s="8" customFormat="1" ht="20.25" customHeight="1">
      <c r="A16" s="127">
        <v>6</v>
      </c>
      <c r="B16" s="77"/>
      <c r="C16" s="18">
        <f>'新規（福祉医療機構）'!C16+'新規（市中銀行）'!C16</f>
        <v>0</v>
      </c>
      <c r="D16" s="33">
        <f>'新規（福祉医療機構）'!D16+'新規（市中銀行）'!D16</f>
        <v>0</v>
      </c>
      <c r="E16" s="34">
        <f>'新規（福祉医療機構）'!E16+'新規（市中銀行）'!E16</f>
        <v>0</v>
      </c>
      <c r="F16" s="35">
        <f>'新規（福祉医療機構）'!F16+'新規（市中銀行）'!F16</f>
        <v>0</v>
      </c>
      <c r="G16" s="17">
        <f>'新規（福祉医療機構）'!G16+'新規（市中銀行）'!G16</f>
        <v>0</v>
      </c>
      <c r="H16" s="37">
        <f>'新規（福祉医療機構）'!H16+'新規（市中銀行）'!H16</f>
        <v>0</v>
      </c>
      <c r="I16" s="37">
        <f>'新規（福祉医療機構）'!I16+'新規（市中銀行）'!I16</f>
        <v>0</v>
      </c>
      <c r="J16" s="37">
        <f>'新規（福祉医療機構）'!J16+'新規（市中銀行）'!J16</f>
        <v>0</v>
      </c>
      <c r="K16" s="15">
        <f t="shared" si="0"/>
        <v>0</v>
      </c>
    </row>
    <row r="17" spans="1:11" s="8" customFormat="1" ht="20.25" customHeight="1">
      <c r="A17" s="127">
        <v>7</v>
      </c>
      <c r="B17" s="77"/>
      <c r="C17" s="18">
        <f>'新規（福祉医療機構）'!C17+'新規（市中銀行）'!C17</f>
        <v>0</v>
      </c>
      <c r="D17" s="33">
        <f>'新規（福祉医療機構）'!D17+'新規（市中銀行）'!D17</f>
        <v>0</v>
      </c>
      <c r="E17" s="34">
        <f>'新規（福祉医療機構）'!E17+'新規（市中銀行）'!E17</f>
        <v>0</v>
      </c>
      <c r="F17" s="35">
        <f>'新規（福祉医療機構）'!F17+'新規（市中銀行）'!F17</f>
        <v>0</v>
      </c>
      <c r="G17" s="17">
        <f>'新規（福祉医療機構）'!G17+'新規（市中銀行）'!G17</f>
        <v>0</v>
      </c>
      <c r="H17" s="37">
        <f>'新規（福祉医療機構）'!H17+'新規（市中銀行）'!H17</f>
        <v>0</v>
      </c>
      <c r="I17" s="37">
        <f>'新規（福祉医療機構）'!I17+'新規（市中銀行）'!I17</f>
        <v>0</v>
      </c>
      <c r="J17" s="37">
        <f>'新規（福祉医療機構）'!J17+'新規（市中銀行）'!J17</f>
        <v>0</v>
      </c>
      <c r="K17" s="15">
        <f t="shared" si="0"/>
        <v>0</v>
      </c>
    </row>
    <row r="18" spans="1:11" s="8" customFormat="1" ht="20.25" customHeight="1">
      <c r="A18" s="127">
        <v>8</v>
      </c>
      <c r="B18" s="77"/>
      <c r="C18" s="18">
        <f>'新規（福祉医療機構）'!C18+'新規（市中銀行）'!C18</f>
        <v>0</v>
      </c>
      <c r="D18" s="33">
        <f>'新規（福祉医療機構）'!D18+'新規（市中銀行）'!D18</f>
        <v>0</v>
      </c>
      <c r="E18" s="34">
        <f>'新規（福祉医療機構）'!E18+'新規（市中銀行）'!E18</f>
        <v>0</v>
      </c>
      <c r="F18" s="35">
        <f>'新規（福祉医療機構）'!F18+'新規（市中銀行）'!F18</f>
        <v>0</v>
      </c>
      <c r="G18" s="17">
        <f>'新規（福祉医療機構）'!G18+'新規（市中銀行）'!G18</f>
        <v>0</v>
      </c>
      <c r="H18" s="37">
        <f>'新規（福祉医療機構）'!H18+'新規（市中銀行）'!H18</f>
        <v>0</v>
      </c>
      <c r="I18" s="37">
        <f>'新規（福祉医療機構）'!I18+'新規（市中銀行）'!I18</f>
        <v>0</v>
      </c>
      <c r="J18" s="37">
        <f>'新規（福祉医療機構）'!J18+'新規（市中銀行）'!J18</f>
        <v>0</v>
      </c>
      <c r="K18" s="15">
        <f t="shared" si="0"/>
        <v>0</v>
      </c>
    </row>
    <row r="19" spans="1:11" s="8" customFormat="1" ht="20.25" customHeight="1">
      <c r="A19" s="127">
        <v>9</v>
      </c>
      <c r="B19" s="77"/>
      <c r="C19" s="18">
        <f>'新規（福祉医療機構）'!C19+'新規（市中銀行）'!C19</f>
        <v>0</v>
      </c>
      <c r="D19" s="33">
        <f>'新規（福祉医療機構）'!D19+'新規（市中銀行）'!D19</f>
        <v>0</v>
      </c>
      <c r="E19" s="34">
        <f>'新規（福祉医療機構）'!E19+'新規（市中銀行）'!E19</f>
        <v>0</v>
      </c>
      <c r="F19" s="35">
        <f>'新規（福祉医療機構）'!F19+'新規（市中銀行）'!F19</f>
        <v>0</v>
      </c>
      <c r="G19" s="17">
        <f>'新規（福祉医療機構）'!G19+'新規（市中銀行）'!G19</f>
        <v>0</v>
      </c>
      <c r="H19" s="37">
        <f>'新規（福祉医療機構）'!H19+'新規（市中銀行）'!H19</f>
        <v>0</v>
      </c>
      <c r="I19" s="37">
        <f>'新規（福祉医療機構）'!I19+'新規（市中銀行）'!I19</f>
        <v>0</v>
      </c>
      <c r="J19" s="37">
        <f>'新規（福祉医療機構）'!J19+'新規（市中銀行）'!J19</f>
        <v>0</v>
      </c>
      <c r="K19" s="15">
        <f t="shared" si="0"/>
        <v>0</v>
      </c>
    </row>
    <row r="20" spans="1:11" s="8" customFormat="1" ht="20.25" customHeight="1">
      <c r="A20" s="127">
        <v>10</v>
      </c>
      <c r="B20" s="77"/>
      <c r="C20" s="18">
        <f>'新規（福祉医療機構）'!C20+'新規（市中銀行）'!C20</f>
        <v>0</v>
      </c>
      <c r="D20" s="33">
        <f>'新規（福祉医療機構）'!D20+'新規（市中銀行）'!D20</f>
        <v>0</v>
      </c>
      <c r="E20" s="34">
        <f>'新規（福祉医療機構）'!E20+'新規（市中銀行）'!E20</f>
        <v>0</v>
      </c>
      <c r="F20" s="35">
        <f>'新規（福祉医療機構）'!F20+'新規（市中銀行）'!F20</f>
        <v>0</v>
      </c>
      <c r="G20" s="17">
        <f>'新規（福祉医療機構）'!G20+'新規（市中銀行）'!G20</f>
        <v>0</v>
      </c>
      <c r="H20" s="37">
        <f>'新規（福祉医療機構）'!H20+'新規（市中銀行）'!H20</f>
        <v>0</v>
      </c>
      <c r="I20" s="37">
        <f>'新規（福祉医療機構）'!I20+'新規（市中銀行）'!I20</f>
        <v>0</v>
      </c>
      <c r="J20" s="37">
        <f>'新規（福祉医療機構）'!J20+'新規（市中銀行）'!J20</f>
        <v>0</v>
      </c>
      <c r="K20" s="15">
        <f t="shared" si="0"/>
        <v>0</v>
      </c>
    </row>
    <row r="21" spans="1:11" s="8" customFormat="1" ht="20.25" customHeight="1">
      <c r="A21" s="127">
        <v>11</v>
      </c>
      <c r="B21" s="77"/>
      <c r="C21" s="18">
        <f>'新規（福祉医療機構）'!C21+'新規（市中銀行）'!C21</f>
        <v>0</v>
      </c>
      <c r="D21" s="33">
        <f>'新規（福祉医療機構）'!D21+'新規（市中銀行）'!D21</f>
        <v>0</v>
      </c>
      <c r="E21" s="34">
        <f>'新規（福祉医療機構）'!E21+'新規（市中銀行）'!E21</f>
        <v>0</v>
      </c>
      <c r="F21" s="35">
        <f>'新規（福祉医療機構）'!F21+'新規（市中銀行）'!F21</f>
        <v>0</v>
      </c>
      <c r="G21" s="17">
        <f>'新規（福祉医療機構）'!G21+'新規（市中銀行）'!G21</f>
        <v>0</v>
      </c>
      <c r="H21" s="37">
        <f>'新規（福祉医療機構）'!H21+'新規（市中銀行）'!H21</f>
        <v>0</v>
      </c>
      <c r="I21" s="37">
        <f>'新規（福祉医療機構）'!I21+'新規（市中銀行）'!I21</f>
        <v>0</v>
      </c>
      <c r="J21" s="37">
        <f>'新規（福祉医療機構）'!J21+'新規（市中銀行）'!J21</f>
        <v>0</v>
      </c>
      <c r="K21" s="15">
        <f t="shared" si="0"/>
        <v>0</v>
      </c>
    </row>
    <row r="22" spans="1:11" s="8" customFormat="1" ht="20.25" customHeight="1">
      <c r="A22" s="127">
        <v>12</v>
      </c>
      <c r="B22" s="77"/>
      <c r="C22" s="18">
        <f>'新規（福祉医療機構）'!C22+'新規（市中銀行）'!C22</f>
        <v>0</v>
      </c>
      <c r="D22" s="33">
        <f>'新規（福祉医療機構）'!D22+'新規（市中銀行）'!D22</f>
        <v>0</v>
      </c>
      <c r="E22" s="34">
        <f>'新規（福祉医療機構）'!E22+'新規（市中銀行）'!E22</f>
        <v>0</v>
      </c>
      <c r="F22" s="35">
        <f>'新規（福祉医療機構）'!F22+'新規（市中銀行）'!F22</f>
        <v>0</v>
      </c>
      <c r="G22" s="17">
        <f>'新規（福祉医療機構）'!G22+'新規（市中銀行）'!G22</f>
        <v>0</v>
      </c>
      <c r="H22" s="37">
        <f>'新規（福祉医療機構）'!H22+'新規（市中銀行）'!H22</f>
        <v>0</v>
      </c>
      <c r="I22" s="37">
        <f>'新規（福祉医療機構）'!I22+'新規（市中銀行）'!I22</f>
        <v>0</v>
      </c>
      <c r="J22" s="37">
        <f>'新規（福祉医療機構）'!J22+'新規（市中銀行）'!J22</f>
        <v>0</v>
      </c>
      <c r="K22" s="15">
        <f t="shared" si="0"/>
        <v>0</v>
      </c>
    </row>
    <row r="23" spans="1:11" s="8" customFormat="1" ht="20.25" customHeight="1">
      <c r="A23" s="127">
        <v>13</v>
      </c>
      <c r="B23" s="77"/>
      <c r="C23" s="18">
        <f>'新規（福祉医療機構）'!C23+'新規（市中銀行）'!C23</f>
        <v>0</v>
      </c>
      <c r="D23" s="33">
        <f>'新規（福祉医療機構）'!D23+'新規（市中銀行）'!D23</f>
        <v>0</v>
      </c>
      <c r="E23" s="34">
        <f>'新規（福祉医療機構）'!E23+'新規（市中銀行）'!E23</f>
        <v>0</v>
      </c>
      <c r="F23" s="35">
        <f>'新規（福祉医療機構）'!F23+'新規（市中銀行）'!F23</f>
        <v>0</v>
      </c>
      <c r="G23" s="17">
        <f>'新規（福祉医療機構）'!G23+'新規（市中銀行）'!G23</f>
        <v>0</v>
      </c>
      <c r="H23" s="37">
        <f>'新規（福祉医療機構）'!H23+'新規（市中銀行）'!H23</f>
        <v>0</v>
      </c>
      <c r="I23" s="37">
        <f>'新規（福祉医療機構）'!I23+'新規（市中銀行）'!I23</f>
        <v>0</v>
      </c>
      <c r="J23" s="37">
        <f>'新規（福祉医療機構）'!J23+'新規（市中銀行）'!J23</f>
        <v>0</v>
      </c>
      <c r="K23" s="15">
        <f t="shared" si="0"/>
        <v>0</v>
      </c>
    </row>
    <row r="24" spans="1:11" s="8" customFormat="1" ht="20.25" customHeight="1">
      <c r="A24" s="127">
        <v>14</v>
      </c>
      <c r="B24" s="77"/>
      <c r="C24" s="18">
        <f>'新規（福祉医療機構）'!C24+'新規（市中銀行）'!C24</f>
        <v>0</v>
      </c>
      <c r="D24" s="33">
        <f>'新規（福祉医療機構）'!D24+'新規（市中銀行）'!D24</f>
        <v>0</v>
      </c>
      <c r="E24" s="34">
        <f>'新規（福祉医療機構）'!E24+'新規（市中銀行）'!E24</f>
        <v>0</v>
      </c>
      <c r="F24" s="35">
        <f>'新規（福祉医療機構）'!F24+'新規（市中銀行）'!F24</f>
        <v>0</v>
      </c>
      <c r="G24" s="17">
        <f>'新規（福祉医療機構）'!G24+'新規（市中銀行）'!G24</f>
        <v>0</v>
      </c>
      <c r="H24" s="37">
        <f>'新規（福祉医療機構）'!H24+'新規（市中銀行）'!H24</f>
        <v>0</v>
      </c>
      <c r="I24" s="37">
        <f>'新規（福祉医療機構）'!I24+'新規（市中銀行）'!I24</f>
        <v>0</v>
      </c>
      <c r="J24" s="37">
        <f>'新規（福祉医療機構）'!J24+'新規（市中銀行）'!J24</f>
        <v>0</v>
      </c>
      <c r="K24" s="15">
        <f t="shared" si="0"/>
        <v>0</v>
      </c>
    </row>
    <row r="25" spans="1:11" s="8" customFormat="1" ht="20.25" customHeight="1">
      <c r="A25" s="127">
        <v>15</v>
      </c>
      <c r="B25" s="77"/>
      <c r="C25" s="18">
        <f>'新規（福祉医療機構）'!C25+'新規（市中銀行）'!C25</f>
        <v>0</v>
      </c>
      <c r="D25" s="33">
        <f>'新規（福祉医療機構）'!D25+'新規（市中銀行）'!D25</f>
        <v>0</v>
      </c>
      <c r="E25" s="34">
        <f>'新規（福祉医療機構）'!E25+'新規（市中銀行）'!E25</f>
        <v>0</v>
      </c>
      <c r="F25" s="35">
        <f>'新規（福祉医療機構）'!F25+'新規（市中銀行）'!F25</f>
        <v>0</v>
      </c>
      <c r="G25" s="17">
        <f>'新規（福祉医療機構）'!G25+'新規（市中銀行）'!G25</f>
        <v>0</v>
      </c>
      <c r="H25" s="37">
        <f>'新規（福祉医療機構）'!H25+'新規（市中銀行）'!H25</f>
        <v>0</v>
      </c>
      <c r="I25" s="37">
        <f>'新規（福祉医療機構）'!I25+'新規（市中銀行）'!I25</f>
        <v>0</v>
      </c>
      <c r="J25" s="37">
        <f>'新規（福祉医療機構）'!J25+'新規（市中銀行）'!J25</f>
        <v>0</v>
      </c>
      <c r="K25" s="15">
        <f t="shared" si="0"/>
        <v>0</v>
      </c>
    </row>
    <row r="26" spans="1:11" s="8" customFormat="1" ht="20.25" customHeight="1">
      <c r="A26" s="127">
        <v>16</v>
      </c>
      <c r="B26" s="77"/>
      <c r="C26" s="18">
        <f>'新規（福祉医療機構）'!C26+'新規（市中銀行）'!C26</f>
        <v>0</v>
      </c>
      <c r="D26" s="33">
        <f>'新規（福祉医療機構）'!D26+'新規（市中銀行）'!D26</f>
        <v>0</v>
      </c>
      <c r="E26" s="34">
        <f>'新規（福祉医療機構）'!E26+'新規（市中銀行）'!E26</f>
        <v>0</v>
      </c>
      <c r="F26" s="35">
        <f>'新規（福祉医療機構）'!F26+'新規（市中銀行）'!F26</f>
        <v>0</v>
      </c>
      <c r="G26" s="17">
        <f>'新規（福祉医療機構）'!G26+'新規（市中銀行）'!G26</f>
        <v>0</v>
      </c>
      <c r="H26" s="37">
        <f>'新規（福祉医療機構）'!H26+'新規（市中銀行）'!H26</f>
        <v>0</v>
      </c>
      <c r="I26" s="37">
        <f>'新規（福祉医療機構）'!I26+'新規（市中銀行）'!I26</f>
        <v>0</v>
      </c>
      <c r="J26" s="37">
        <f>'新規（福祉医療機構）'!J26+'新規（市中銀行）'!J26</f>
        <v>0</v>
      </c>
      <c r="K26" s="15">
        <f t="shared" si="0"/>
        <v>0</v>
      </c>
    </row>
    <row r="27" spans="1:11" s="8" customFormat="1" ht="20.25" customHeight="1">
      <c r="A27" s="127">
        <v>17</v>
      </c>
      <c r="B27" s="77"/>
      <c r="C27" s="18">
        <f>'新規（福祉医療機構）'!C27+'新規（市中銀行）'!C27</f>
        <v>0</v>
      </c>
      <c r="D27" s="33">
        <f>'新規（福祉医療機構）'!D27+'新規（市中銀行）'!D27</f>
        <v>0</v>
      </c>
      <c r="E27" s="34">
        <f>'新規（福祉医療機構）'!E27+'新規（市中銀行）'!E27</f>
        <v>0</v>
      </c>
      <c r="F27" s="35">
        <f>'新規（福祉医療機構）'!F27+'新規（市中銀行）'!F27</f>
        <v>0</v>
      </c>
      <c r="G27" s="17">
        <f>'新規（福祉医療機構）'!G27+'新規（市中銀行）'!G27</f>
        <v>0</v>
      </c>
      <c r="H27" s="37">
        <f>'新規（福祉医療機構）'!H27+'新規（市中銀行）'!H27</f>
        <v>0</v>
      </c>
      <c r="I27" s="37">
        <f>'新規（福祉医療機構）'!I27+'新規（市中銀行）'!I27</f>
        <v>0</v>
      </c>
      <c r="J27" s="37">
        <f>'新規（福祉医療機構）'!J27+'新規（市中銀行）'!J27</f>
        <v>0</v>
      </c>
      <c r="K27" s="15">
        <f t="shared" si="0"/>
        <v>0</v>
      </c>
    </row>
    <row r="28" spans="1:11" s="8" customFormat="1" ht="20.25" customHeight="1">
      <c r="A28" s="127">
        <v>18</v>
      </c>
      <c r="B28" s="77"/>
      <c r="C28" s="18">
        <f>'新規（福祉医療機構）'!C28+'新規（市中銀行）'!C28</f>
        <v>0</v>
      </c>
      <c r="D28" s="33">
        <f>'新規（福祉医療機構）'!D28+'新規（市中銀行）'!D28</f>
        <v>0</v>
      </c>
      <c r="E28" s="34">
        <f>'新規（福祉医療機構）'!E28+'新規（市中銀行）'!E28</f>
        <v>0</v>
      </c>
      <c r="F28" s="35">
        <f>'新規（福祉医療機構）'!F28+'新規（市中銀行）'!F28</f>
        <v>0</v>
      </c>
      <c r="G28" s="17">
        <f>'新規（福祉医療機構）'!G28+'新規（市中銀行）'!G28</f>
        <v>0</v>
      </c>
      <c r="H28" s="37">
        <f>'新規（福祉医療機構）'!H28+'新規（市中銀行）'!H28</f>
        <v>0</v>
      </c>
      <c r="I28" s="37">
        <f>'新規（福祉医療機構）'!I28+'新規（市中銀行）'!I28</f>
        <v>0</v>
      </c>
      <c r="J28" s="37">
        <f>'新規（福祉医療機構）'!J28+'新規（市中銀行）'!J28</f>
        <v>0</v>
      </c>
      <c r="K28" s="15">
        <f t="shared" si="0"/>
        <v>0</v>
      </c>
    </row>
    <row r="29" spans="1:11" s="8" customFormat="1" ht="20.25" customHeight="1">
      <c r="A29" s="127">
        <v>19</v>
      </c>
      <c r="B29" s="77"/>
      <c r="C29" s="18">
        <f>'新規（福祉医療機構）'!C29+'新規（市中銀行）'!C29</f>
        <v>0</v>
      </c>
      <c r="D29" s="33">
        <f>'新規（福祉医療機構）'!D29+'新規（市中銀行）'!D29</f>
        <v>0</v>
      </c>
      <c r="E29" s="34">
        <f>'新規（福祉医療機構）'!E29+'新規（市中銀行）'!E29</f>
        <v>0</v>
      </c>
      <c r="F29" s="35">
        <f>'新規（福祉医療機構）'!F29+'新規（市中銀行）'!F29</f>
        <v>0</v>
      </c>
      <c r="G29" s="17">
        <f>'新規（福祉医療機構）'!G29+'新規（市中銀行）'!G29</f>
        <v>0</v>
      </c>
      <c r="H29" s="37">
        <f>'新規（福祉医療機構）'!H29+'新規（市中銀行）'!H29</f>
        <v>0</v>
      </c>
      <c r="I29" s="37">
        <f>'新規（福祉医療機構）'!I29+'新規（市中銀行）'!I29</f>
        <v>0</v>
      </c>
      <c r="J29" s="37">
        <f>'新規（福祉医療機構）'!J29+'新規（市中銀行）'!J29</f>
        <v>0</v>
      </c>
      <c r="K29" s="15">
        <f t="shared" si="0"/>
        <v>0</v>
      </c>
    </row>
    <row r="30" spans="1:11" s="8" customFormat="1" ht="20.25" customHeight="1">
      <c r="A30" s="127">
        <v>20</v>
      </c>
      <c r="B30" s="77"/>
      <c r="C30" s="18">
        <f>'新規（福祉医療機構）'!C30+'新規（市中銀行）'!C30</f>
        <v>0</v>
      </c>
      <c r="D30" s="33">
        <f>'新規（福祉医療機構）'!D30+'新規（市中銀行）'!D30</f>
        <v>0</v>
      </c>
      <c r="E30" s="34">
        <f>'新規（福祉医療機構）'!E30+'新規（市中銀行）'!E30</f>
        <v>0</v>
      </c>
      <c r="F30" s="35">
        <f>'新規（福祉医療機構）'!F30+'新規（市中銀行）'!F30</f>
        <v>0</v>
      </c>
      <c r="G30" s="17">
        <f>'新規（福祉医療機構）'!G30+'新規（市中銀行）'!G30</f>
        <v>0</v>
      </c>
      <c r="H30" s="37">
        <f>'新規（福祉医療機構）'!H30+'新規（市中銀行）'!H30</f>
        <v>0</v>
      </c>
      <c r="I30" s="37">
        <f>'新規（福祉医療機構）'!I30+'新規（市中銀行）'!I30</f>
        <v>0</v>
      </c>
      <c r="J30" s="37">
        <f>'新規（福祉医療機構）'!J30+'新規（市中銀行）'!J30</f>
        <v>0</v>
      </c>
      <c r="K30" s="15">
        <f t="shared" si="0"/>
        <v>0</v>
      </c>
    </row>
    <row r="31" spans="1:11" s="8" customFormat="1" ht="20.25" customHeight="1">
      <c r="A31" s="127">
        <v>21</v>
      </c>
      <c r="B31" s="77"/>
      <c r="C31" s="18">
        <f>'新規（福祉医療機構）'!C31+'新規（市中銀行）'!C31</f>
        <v>0</v>
      </c>
      <c r="D31" s="33">
        <f>'新規（福祉医療機構）'!D31+'新規（市中銀行）'!D31</f>
        <v>0</v>
      </c>
      <c r="E31" s="34">
        <f>'新規（福祉医療機構）'!E31+'新規（市中銀行）'!E31</f>
        <v>0</v>
      </c>
      <c r="F31" s="35">
        <f>'新規（福祉医療機構）'!F31+'新規（市中銀行）'!F31</f>
        <v>0</v>
      </c>
      <c r="G31" s="17">
        <f>'新規（福祉医療機構）'!G31+'新規（市中銀行）'!G31</f>
        <v>0</v>
      </c>
      <c r="H31" s="37">
        <f>'新規（福祉医療機構）'!H31+'新規（市中銀行）'!H31</f>
        <v>0</v>
      </c>
      <c r="I31" s="37">
        <f>'新規（福祉医療機構）'!I31+'新規（市中銀行）'!I31</f>
        <v>0</v>
      </c>
      <c r="J31" s="37">
        <f>'新規（福祉医療機構）'!J31+'新規（市中銀行）'!J31</f>
        <v>0</v>
      </c>
      <c r="K31" s="15">
        <f t="shared" si="0"/>
        <v>0</v>
      </c>
    </row>
    <row r="32" spans="1:11" s="8" customFormat="1" ht="20.25" customHeight="1">
      <c r="A32" s="127">
        <v>22</v>
      </c>
      <c r="B32" s="77"/>
      <c r="C32" s="18">
        <f>'新規（福祉医療機構）'!C32+'新規（市中銀行）'!C32</f>
        <v>0</v>
      </c>
      <c r="D32" s="33">
        <f>'新規（福祉医療機構）'!D32+'新規（市中銀行）'!D32</f>
        <v>0</v>
      </c>
      <c r="E32" s="34">
        <f>'新規（福祉医療機構）'!E32+'新規（市中銀行）'!E32</f>
        <v>0</v>
      </c>
      <c r="F32" s="35">
        <f>'新規（福祉医療機構）'!F32+'新規（市中銀行）'!F32</f>
        <v>0</v>
      </c>
      <c r="G32" s="17">
        <f>'新規（福祉医療機構）'!G32+'新規（市中銀行）'!G32</f>
        <v>0</v>
      </c>
      <c r="H32" s="37">
        <f>'新規（福祉医療機構）'!H32+'新規（市中銀行）'!H32</f>
        <v>0</v>
      </c>
      <c r="I32" s="37">
        <f>'新規（福祉医療機構）'!I32+'新規（市中銀行）'!I32</f>
        <v>0</v>
      </c>
      <c r="J32" s="37">
        <f>'新規（福祉医療機構）'!J32+'新規（市中銀行）'!J32</f>
        <v>0</v>
      </c>
      <c r="K32" s="15">
        <f t="shared" si="0"/>
        <v>0</v>
      </c>
    </row>
    <row r="33" spans="1:11" s="8" customFormat="1" ht="20.25" customHeight="1">
      <c r="A33" s="127">
        <v>23</v>
      </c>
      <c r="B33" s="77"/>
      <c r="C33" s="18">
        <f>'新規（福祉医療機構）'!C33+'新規（市中銀行）'!C33</f>
        <v>0</v>
      </c>
      <c r="D33" s="33">
        <f>'新規（福祉医療機構）'!D33+'新規（市中銀行）'!D33</f>
        <v>0</v>
      </c>
      <c r="E33" s="34">
        <f>'新規（福祉医療機構）'!E33+'新規（市中銀行）'!E33</f>
        <v>0</v>
      </c>
      <c r="F33" s="35">
        <f>'新規（福祉医療機構）'!F33+'新規（市中銀行）'!F33</f>
        <v>0</v>
      </c>
      <c r="G33" s="17">
        <f>'新規（福祉医療機構）'!G33+'新規（市中銀行）'!G33</f>
        <v>0</v>
      </c>
      <c r="H33" s="37">
        <f>'新規（福祉医療機構）'!H33+'新規（市中銀行）'!H33</f>
        <v>0</v>
      </c>
      <c r="I33" s="37">
        <f>'新規（福祉医療機構）'!I33+'新規（市中銀行）'!I33</f>
        <v>0</v>
      </c>
      <c r="J33" s="37">
        <f>'新規（福祉医療機構）'!J33+'新規（市中銀行）'!J33</f>
        <v>0</v>
      </c>
      <c r="K33" s="15">
        <f t="shared" si="0"/>
        <v>0</v>
      </c>
    </row>
    <row r="34" spans="1:11" s="8" customFormat="1" ht="20.25" customHeight="1">
      <c r="A34" s="127">
        <v>24</v>
      </c>
      <c r="B34" s="77"/>
      <c r="C34" s="18">
        <f>'新規（福祉医療機構）'!C34+'新規（市中銀行）'!C34</f>
        <v>0</v>
      </c>
      <c r="D34" s="33">
        <f>'新規（福祉医療機構）'!D34+'新規（市中銀行）'!D34</f>
        <v>0</v>
      </c>
      <c r="E34" s="34">
        <f>'新規（福祉医療機構）'!E34+'新規（市中銀行）'!E34</f>
        <v>0</v>
      </c>
      <c r="F34" s="35">
        <f>'新規（福祉医療機構）'!F34+'新規（市中銀行）'!F34</f>
        <v>0</v>
      </c>
      <c r="G34" s="17">
        <f>'新規（福祉医療機構）'!G34+'新規（市中銀行）'!G34</f>
        <v>0</v>
      </c>
      <c r="H34" s="37">
        <f>'新規（福祉医療機構）'!H34+'新規（市中銀行）'!H34</f>
        <v>0</v>
      </c>
      <c r="I34" s="37">
        <f>'新規（福祉医療機構）'!I34+'新規（市中銀行）'!I34</f>
        <v>0</v>
      </c>
      <c r="J34" s="37">
        <f>'新規（福祉医療機構）'!J34+'新規（市中銀行）'!J34</f>
        <v>0</v>
      </c>
      <c r="K34" s="15">
        <f t="shared" si="0"/>
        <v>0</v>
      </c>
    </row>
    <row r="35" spans="1:11" s="8" customFormat="1" ht="20.25" customHeight="1">
      <c r="A35" s="127">
        <v>25</v>
      </c>
      <c r="B35" s="77"/>
      <c r="C35" s="18">
        <f>'新規（福祉医療機構）'!C35+'新規（市中銀行）'!C35</f>
        <v>0</v>
      </c>
      <c r="D35" s="33">
        <f>'新規（福祉医療機構）'!D35+'新規（市中銀行）'!D35</f>
        <v>0</v>
      </c>
      <c r="E35" s="34">
        <f>'新規（福祉医療機構）'!E35+'新規（市中銀行）'!E35</f>
        <v>0</v>
      </c>
      <c r="F35" s="35">
        <f>'新規（福祉医療機構）'!F35+'新規（市中銀行）'!F35</f>
        <v>0</v>
      </c>
      <c r="G35" s="17">
        <f>'新規（福祉医療機構）'!G35+'新規（市中銀行）'!G35</f>
        <v>0</v>
      </c>
      <c r="H35" s="37">
        <f>'新規（福祉医療機構）'!H35+'新規（市中銀行）'!H35</f>
        <v>0</v>
      </c>
      <c r="I35" s="37">
        <f>'新規（福祉医療機構）'!I35+'新規（市中銀行）'!I35</f>
        <v>0</v>
      </c>
      <c r="J35" s="37">
        <f>'新規（福祉医療機構）'!J35+'新規（市中銀行）'!J35</f>
        <v>0</v>
      </c>
      <c r="K35" s="15">
        <f t="shared" si="0"/>
        <v>0</v>
      </c>
    </row>
    <row r="36" spans="1:11" s="8" customFormat="1" ht="20.25" customHeight="1">
      <c r="A36" s="127">
        <v>26</v>
      </c>
      <c r="B36" s="77"/>
      <c r="C36" s="18">
        <f>'新規（福祉医療機構）'!C36+'新規（市中銀行）'!C36</f>
        <v>0</v>
      </c>
      <c r="D36" s="33">
        <f>'新規（福祉医療機構）'!D36+'新規（市中銀行）'!D36</f>
        <v>0</v>
      </c>
      <c r="E36" s="34">
        <f>'新規（福祉医療機構）'!E36+'新規（市中銀行）'!E36</f>
        <v>0</v>
      </c>
      <c r="F36" s="35">
        <f>'新規（福祉医療機構）'!F36+'新規（市中銀行）'!F36</f>
        <v>0</v>
      </c>
      <c r="G36" s="17">
        <f>'新規（福祉医療機構）'!G36+'新規（市中銀行）'!G36</f>
        <v>0</v>
      </c>
      <c r="H36" s="37">
        <f>'新規（福祉医療機構）'!H36+'新規（市中銀行）'!H36</f>
        <v>0</v>
      </c>
      <c r="I36" s="37">
        <f>'新規（福祉医療機構）'!I36+'新規（市中銀行）'!I36</f>
        <v>0</v>
      </c>
      <c r="J36" s="37">
        <f>'新規（福祉医療機構）'!J36+'新規（市中銀行）'!J36</f>
        <v>0</v>
      </c>
      <c r="K36" s="15">
        <f t="shared" si="0"/>
        <v>0</v>
      </c>
    </row>
    <row r="37" spans="1:11" s="8" customFormat="1" ht="20.25" customHeight="1">
      <c r="A37" s="127">
        <v>27</v>
      </c>
      <c r="B37" s="77"/>
      <c r="C37" s="18">
        <f>'新規（福祉医療機構）'!C37+'新規（市中銀行）'!C37</f>
        <v>0</v>
      </c>
      <c r="D37" s="33">
        <f>'新規（福祉医療機構）'!D37+'新規（市中銀行）'!D37</f>
        <v>0</v>
      </c>
      <c r="E37" s="34">
        <f>'新規（福祉医療機構）'!E37+'新規（市中銀行）'!E37</f>
        <v>0</v>
      </c>
      <c r="F37" s="35">
        <f>'新規（福祉医療機構）'!F37+'新規（市中銀行）'!F37</f>
        <v>0</v>
      </c>
      <c r="G37" s="17">
        <f>'新規（福祉医療機構）'!G37+'新規（市中銀行）'!G37</f>
        <v>0</v>
      </c>
      <c r="H37" s="37">
        <f>'新規（福祉医療機構）'!H37+'新規（市中銀行）'!H37</f>
        <v>0</v>
      </c>
      <c r="I37" s="37">
        <f>'新規（福祉医療機構）'!I37+'新規（市中銀行）'!I37</f>
        <v>0</v>
      </c>
      <c r="J37" s="37">
        <f>'新規（福祉医療機構）'!J37+'新規（市中銀行）'!J37</f>
        <v>0</v>
      </c>
      <c r="K37" s="15">
        <f t="shared" si="0"/>
        <v>0</v>
      </c>
    </row>
    <row r="38" spans="1:11" s="8" customFormat="1" ht="20.25" customHeight="1">
      <c r="A38" s="127">
        <v>28</v>
      </c>
      <c r="B38" s="77"/>
      <c r="C38" s="18">
        <f>'新規（福祉医療機構）'!C38+'新規（市中銀行）'!C38</f>
        <v>0</v>
      </c>
      <c r="D38" s="33">
        <f>'新規（福祉医療機構）'!D38+'新規（市中銀行）'!D38</f>
        <v>0</v>
      </c>
      <c r="E38" s="34">
        <f>'新規（福祉医療機構）'!E38+'新規（市中銀行）'!E38</f>
        <v>0</v>
      </c>
      <c r="F38" s="35">
        <f>'新規（福祉医療機構）'!F38+'新規（市中銀行）'!F38</f>
        <v>0</v>
      </c>
      <c r="G38" s="17">
        <f>'新規（福祉医療機構）'!G38+'新規（市中銀行）'!G38</f>
        <v>0</v>
      </c>
      <c r="H38" s="37">
        <f>'新規（福祉医療機構）'!H38+'新規（市中銀行）'!H38</f>
        <v>0</v>
      </c>
      <c r="I38" s="37">
        <f>'新規（福祉医療機構）'!I38+'新規（市中銀行）'!I38</f>
        <v>0</v>
      </c>
      <c r="J38" s="37">
        <f>'新規（福祉医療機構）'!J38+'新規（市中銀行）'!J38</f>
        <v>0</v>
      </c>
      <c r="K38" s="15">
        <f t="shared" si="0"/>
        <v>0</v>
      </c>
    </row>
    <row r="39" spans="1:11" s="8" customFormat="1" ht="20.25" customHeight="1">
      <c r="A39" s="127">
        <v>29</v>
      </c>
      <c r="B39" s="77"/>
      <c r="C39" s="18">
        <f>'新規（福祉医療機構）'!C39+'新規（市中銀行）'!C39</f>
        <v>0</v>
      </c>
      <c r="D39" s="33">
        <f>'新規（福祉医療機構）'!D39+'新規（市中銀行）'!D39</f>
        <v>0</v>
      </c>
      <c r="E39" s="34">
        <f>'新規（福祉医療機構）'!E39+'新規（市中銀行）'!E39</f>
        <v>0</v>
      </c>
      <c r="F39" s="35">
        <f>'新規（福祉医療機構）'!F39+'新規（市中銀行）'!F39</f>
        <v>0</v>
      </c>
      <c r="G39" s="17">
        <f>'新規（福祉医療機構）'!G39+'新規（市中銀行）'!G39</f>
        <v>0</v>
      </c>
      <c r="H39" s="37">
        <f>'新規（福祉医療機構）'!H39+'新規（市中銀行）'!H39</f>
        <v>0</v>
      </c>
      <c r="I39" s="37">
        <f>'新規（福祉医療機構）'!I39+'新規（市中銀行）'!I39</f>
        <v>0</v>
      </c>
      <c r="J39" s="37">
        <f>'新規（福祉医療機構）'!J39+'新規（市中銀行）'!J39</f>
        <v>0</v>
      </c>
      <c r="K39" s="15">
        <f t="shared" si="0"/>
        <v>0</v>
      </c>
    </row>
    <row r="40" spans="1:11" s="8" customFormat="1" ht="20.25" customHeight="1">
      <c r="A40" s="127">
        <v>30</v>
      </c>
      <c r="B40" s="77"/>
      <c r="C40" s="18">
        <f>'新規（福祉医療機構）'!C40+'新規（市中銀行）'!C40</f>
        <v>0</v>
      </c>
      <c r="D40" s="33">
        <f>'新規（福祉医療機構）'!D40+'新規（市中銀行）'!D40</f>
        <v>0</v>
      </c>
      <c r="E40" s="34">
        <f>'新規（福祉医療機構）'!E40+'新規（市中銀行）'!E40</f>
        <v>0</v>
      </c>
      <c r="F40" s="35">
        <f>'新規（福祉医療機構）'!F40+'新規（市中銀行）'!F40</f>
        <v>0</v>
      </c>
      <c r="G40" s="17">
        <f>'新規（福祉医療機構）'!G40+'新規（市中銀行）'!G40</f>
        <v>0</v>
      </c>
      <c r="H40" s="37">
        <f>'新規（福祉医療機構）'!H40+'新規（市中銀行）'!H40</f>
        <v>0</v>
      </c>
      <c r="I40" s="37">
        <f>'新規（福祉医療機構）'!I40+'新規（市中銀行）'!I40</f>
        <v>0</v>
      </c>
      <c r="J40" s="37">
        <f>'新規（福祉医療機構）'!J40+'新規（市中銀行）'!J40</f>
        <v>0</v>
      </c>
      <c r="K40" s="15">
        <f t="shared" si="0"/>
        <v>0</v>
      </c>
    </row>
    <row r="41" spans="1:11" s="8" customFormat="1" ht="20.25" customHeight="1">
      <c r="A41" s="127" t="s">
        <v>29</v>
      </c>
      <c r="B41" s="76"/>
      <c r="C41" s="13">
        <f t="shared" ref="C41:K41" si="1">SUM(C11:C40)</f>
        <v>0</v>
      </c>
      <c r="D41" s="20">
        <f t="shared" si="1"/>
        <v>0</v>
      </c>
      <c r="E41" s="21">
        <f t="shared" si="1"/>
        <v>0</v>
      </c>
      <c r="F41" s="35">
        <f t="shared" si="1"/>
        <v>0</v>
      </c>
      <c r="G41" s="22">
        <f t="shared" si="1"/>
        <v>0</v>
      </c>
      <c r="H41" s="16">
        <f t="shared" si="1"/>
        <v>0</v>
      </c>
      <c r="I41" s="15">
        <f t="shared" si="1"/>
        <v>0</v>
      </c>
      <c r="J41" s="15">
        <f t="shared" si="1"/>
        <v>0</v>
      </c>
      <c r="K41" s="15">
        <f t="shared" si="1"/>
        <v>0</v>
      </c>
    </row>
    <row r="42" spans="1:11" s="8" customFormat="1" ht="20.25" customHeight="1">
      <c r="A42" s="112" t="s">
        <v>30</v>
      </c>
      <c r="B42" s="113"/>
      <c r="C42" s="113"/>
      <c r="D42" s="113"/>
      <c r="E42" s="114"/>
      <c r="F42" s="50" t="s">
        <v>22</v>
      </c>
      <c r="G42" s="22">
        <f>C41</f>
        <v>0</v>
      </c>
      <c r="H42" s="64"/>
      <c r="I42" s="65"/>
      <c r="J42" s="65"/>
      <c r="K42" s="66"/>
    </row>
    <row r="43" spans="1:11" s="8" customFormat="1" ht="20.25" customHeight="1">
      <c r="A43" s="115"/>
      <c r="B43" s="116"/>
      <c r="C43" s="116"/>
      <c r="D43" s="116"/>
      <c r="E43" s="117"/>
      <c r="F43" s="50" t="s">
        <v>23</v>
      </c>
      <c r="G43" s="22">
        <f>F41</f>
        <v>0</v>
      </c>
      <c r="H43" s="67"/>
      <c r="I43" s="68"/>
      <c r="J43" s="68"/>
      <c r="K43" s="69"/>
    </row>
    <row r="44" spans="1:11" ht="5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</row>
  </sheetData>
  <mergeCells count="46">
    <mergeCell ref="A40:B40"/>
    <mergeCell ref="A41:B41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6:B10"/>
    <mergeCell ref="A11:B11"/>
    <mergeCell ref="A12:B12"/>
    <mergeCell ref="A13:B13"/>
    <mergeCell ref="A14:B14"/>
    <mergeCell ref="A42:E43"/>
    <mergeCell ref="H42:K43"/>
    <mergeCell ref="I3:J3"/>
    <mergeCell ref="A3:B3"/>
    <mergeCell ref="K7:K10"/>
    <mergeCell ref="C8:C10"/>
    <mergeCell ref="F8:F10"/>
    <mergeCell ref="C6:G6"/>
    <mergeCell ref="H6:K6"/>
    <mergeCell ref="C7:E7"/>
    <mergeCell ref="G7:G10"/>
    <mergeCell ref="H7:H10"/>
    <mergeCell ref="I7:I10"/>
    <mergeCell ref="J7:J10"/>
  </mergeCells>
  <phoneticPr fontId="3"/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ignoredErrors>
    <ignoredError sqref="I11 I12:I40 J11:K24 J25:J41 H11:H4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5"/>
  <sheetViews>
    <sheetView view="pageLayout" zoomScale="75" zoomScaleNormal="100" zoomScalePageLayoutView="75" workbookViewId="0">
      <selection activeCell="C37" sqref="C37"/>
    </sheetView>
  </sheetViews>
  <sheetFormatPr defaultColWidth="9" defaultRowHeight="13.5"/>
  <cols>
    <col min="1" max="2" width="6.125" style="2" customWidth="1"/>
    <col min="3" max="3" width="10" style="2" customWidth="1"/>
    <col min="4" max="4" width="8.5" style="2" customWidth="1"/>
    <col min="5" max="5" width="7.125" style="2" customWidth="1"/>
    <col min="6" max="6" width="10" style="2" customWidth="1"/>
    <col min="7" max="7" width="10.5" style="2" customWidth="1"/>
    <col min="8" max="10" width="9.5" style="2" customWidth="1"/>
    <col min="11" max="11" width="10.5" style="2" customWidth="1"/>
    <col min="12" max="16384" width="9" style="2"/>
  </cols>
  <sheetData>
    <row r="1" spans="1:11" ht="21.75" customHeight="1">
      <c r="A1" s="1" t="s">
        <v>52</v>
      </c>
      <c r="B1" s="1"/>
      <c r="C1" s="1"/>
      <c r="K1" s="3"/>
    </row>
    <row r="2" spans="1:11" ht="12" customHeight="1">
      <c r="A2" s="1"/>
      <c r="B2" s="1"/>
      <c r="C2" s="1"/>
      <c r="K2" s="3"/>
    </row>
    <row r="3" spans="1:11" ht="12" customHeight="1">
      <c r="A3" s="109" t="s">
        <v>50</v>
      </c>
      <c r="B3" s="109"/>
      <c r="C3" s="56"/>
      <c r="D3" s="56"/>
      <c r="E3" s="56"/>
      <c r="G3" s="58" t="s">
        <v>51</v>
      </c>
      <c r="H3" s="59"/>
      <c r="I3" s="108"/>
      <c r="J3" s="108"/>
      <c r="K3" s="60" t="s">
        <v>53</v>
      </c>
    </row>
    <row r="4" spans="1:11" ht="12" customHeight="1">
      <c r="A4" s="1"/>
      <c r="B4" s="1"/>
      <c r="C4" s="1"/>
      <c r="G4" s="58" t="s">
        <v>54</v>
      </c>
      <c r="H4" s="24"/>
      <c r="I4" s="24"/>
      <c r="J4" s="24"/>
      <c r="K4" s="61"/>
    </row>
    <row r="5" spans="1:1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1</v>
      </c>
    </row>
    <row r="6" spans="1:11" s="8" customFormat="1" ht="27" customHeight="1">
      <c r="A6" s="112" t="s">
        <v>55</v>
      </c>
      <c r="B6" s="123"/>
      <c r="C6" s="112" t="s">
        <v>2</v>
      </c>
      <c r="D6" s="121"/>
      <c r="E6" s="121"/>
      <c r="F6" s="121"/>
      <c r="G6" s="122"/>
      <c r="H6" s="76" t="s">
        <v>3</v>
      </c>
      <c r="I6" s="76"/>
      <c r="J6" s="76"/>
      <c r="K6" s="77"/>
    </row>
    <row r="7" spans="1:11">
      <c r="A7" s="124"/>
      <c r="B7" s="125"/>
      <c r="C7" s="118" t="s">
        <v>4</v>
      </c>
      <c r="D7" s="118"/>
      <c r="E7" s="118"/>
      <c r="F7" s="27" t="s">
        <v>5</v>
      </c>
      <c r="G7" s="84" t="s">
        <v>6</v>
      </c>
      <c r="H7" s="87" t="s">
        <v>41</v>
      </c>
      <c r="I7" s="90" t="s">
        <v>42</v>
      </c>
      <c r="J7" s="93"/>
      <c r="K7" s="73" t="s">
        <v>47</v>
      </c>
    </row>
    <row r="8" spans="1:11" ht="9" customHeight="1">
      <c r="A8" s="124"/>
      <c r="B8" s="125"/>
      <c r="C8" s="97" t="s">
        <v>7</v>
      </c>
      <c r="D8" s="28"/>
      <c r="E8" s="29"/>
      <c r="F8" s="99" t="s">
        <v>8</v>
      </c>
      <c r="G8" s="85"/>
      <c r="H8" s="88"/>
      <c r="I8" s="91"/>
      <c r="J8" s="119"/>
      <c r="K8" s="74"/>
    </row>
    <row r="9" spans="1:11" ht="21">
      <c r="A9" s="124"/>
      <c r="B9" s="125"/>
      <c r="C9" s="97"/>
      <c r="D9" s="30" t="s">
        <v>9</v>
      </c>
      <c r="E9" s="30" t="s">
        <v>31</v>
      </c>
      <c r="F9" s="100"/>
      <c r="G9" s="85"/>
      <c r="H9" s="88"/>
      <c r="I9" s="91"/>
      <c r="J9" s="119"/>
      <c r="K9" s="74"/>
    </row>
    <row r="10" spans="1:11" ht="35.25" customHeight="1">
      <c r="A10" s="115"/>
      <c r="B10" s="126"/>
      <c r="C10" s="98"/>
      <c r="D10" s="31" t="s">
        <v>32</v>
      </c>
      <c r="E10" s="31" t="s">
        <v>32</v>
      </c>
      <c r="F10" s="101"/>
      <c r="G10" s="86"/>
      <c r="H10" s="89"/>
      <c r="I10" s="92"/>
      <c r="J10" s="120"/>
      <c r="K10" s="75"/>
    </row>
    <row r="11" spans="1:11" s="8" customFormat="1" ht="20.25" customHeight="1">
      <c r="A11" s="127">
        <v>1</v>
      </c>
      <c r="B11" s="77"/>
      <c r="C11" s="18"/>
      <c r="D11" s="33"/>
      <c r="E11" s="34"/>
      <c r="F11" s="35"/>
      <c r="G11" s="17">
        <f t="shared" ref="G11:G40" si="0">C11+F11</f>
        <v>0</v>
      </c>
      <c r="H11" s="36"/>
      <c r="I11" s="37"/>
      <c r="J11" s="37"/>
      <c r="K11" s="15">
        <f t="shared" ref="K11:K40" si="1">SUM(H11:J11)</f>
        <v>0</v>
      </c>
    </row>
    <row r="12" spans="1:11" s="8" customFormat="1" ht="20.25" customHeight="1">
      <c r="A12" s="127">
        <v>2</v>
      </c>
      <c r="B12" s="77"/>
      <c r="C12" s="18"/>
      <c r="D12" s="33"/>
      <c r="E12" s="34"/>
      <c r="F12" s="35"/>
      <c r="G12" s="17">
        <f t="shared" si="0"/>
        <v>0</v>
      </c>
      <c r="H12" s="36"/>
      <c r="I12" s="37"/>
      <c r="J12" s="37"/>
      <c r="K12" s="15">
        <f t="shared" si="1"/>
        <v>0</v>
      </c>
    </row>
    <row r="13" spans="1:11" s="8" customFormat="1" ht="20.25" customHeight="1">
      <c r="A13" s="127">
        <v>3</v>
      </c>
      <c r="B13" s="77"/>
      <c r="C13" s="18"/>
      <c r="D13" s="33"/>
      <c r="E13" s="34"/>
      <c r="F13" s="35"/>
      <c r="G13" s="17">
        <f t="shared" si="0"/>
        <v>0</v>
      </c>
      <c r="H13" s="36"/>
      <c r="I13" s="37"/>
      <c r="J13" s="37"/>
      <c r="K13" s="15">
        <f t="shared" si="1"/>
        <v>0</v>
      </c>
    </row>
    <row r="14" spans="1:11" s="8" customFormat="1" ht="20.25" customHeight="1">
      <c r="A14" s="127">
        <v>4</v>
      </c>
      <c r="B14" s="77"/>
      <c r="C14" s="18"/>
      <c r="D14" s="33"/>
      <c r="E14" s="34"/>
      <c r="F14" s="35"/>
      <c r="G14" s="17">
        <f t="shared" si="0"/>
        <v>0</v>
      </c>
      <c r="H14" s="36"/>
      <c r="I14" s="37"/>
      <c r="J14" s="37"/>
      <c r="K14" s="15">
        <f t="shared" si="1"/>
        <v>0</v>
      </c>
    </row>
    <row r="15" spans="1:11" s="8" customFormat="1" ht="20.25" customHeight="1">
      <c r="A15" s="127">
        <v>5</v>
      </c>
      <c r="B15" s="77"/>
      <c r="C15" s="18"/>
      <c r="D15" s="33"/>
      <c r="E15" s="34"/>
      <c r="F15" s="35"/>
      <c r="G15" s="17">
        <f t="shared" si="0"/>
        <v>0</v>
      </c>
      <c r="H15" s="36"/>
      <c r="I15" s="37"/>
      <c r="J15" s="37"/>
      <c r="K15" s="15">
        <f t="shared" si="1"/>
        <v>0</v>
      </c>
    </row>
    <row r="16" spans="1:11" s="8" customFormat="1" ht="20.25" customHeight="1">
      <c r="A16" s="127">
        <v>6</v>
      </c>
      <c r="B16" s="77"/>
      <c r="C16" s="18"/>
      <c r="D16" s="33"/>
      <c r="E16" s="34"/>
      <c r="F16" s="35"/>
      <c r="G16" s="17">
        <f t="shared" si="0"/>
        <v>0</v>
      </c>
      <c r="H16" s="36"/>
      <c r="I16" s="37"/>
      <c r="J16" s="37"/>
      <c r="K16" s="15">
        <f t="shared" si="1"/>
        <v>0</v>
      </c>
    </row>
    <row r="17" spans="1:11" s="8" customFormat="1" ht="20.25" customHeight="1">
      <c r="A17" s="127">
        <v>7</v>
      </c>
      <c r="B17" s="77"/>
      <c r="C17" s="18"/>
      <c r="D17" s="33"/>
      <c r="E17" s="34"/>
      <c r="F17" s="35"/>
      <c r="G17" s="17">
        <f t="shared" si="0"/>
        <v>0</v>
      </c>
      <c r="H17" s="36"/>
      <c r="I17" s="37"/>
      <c r="J17" s="37"/>
      <c r="K17" s="15">
        <f t="shared" si="1"/>
        <v>0</v>
      </c>
    </row>
    <row r="18" spans="1:11" s="8" customFormat="1" ht="20.25" customHeight="1">
      <c r="A18" s="127">
        <v>8</v>
      </c>
      <c r="B18" s="77"/>
      <c r="C18" s="18"/>
      <c r="D18" s="33"/>
      <c r="E18" s="34"/>
      <c r="F18" s="35"/>
      <c r="G18" s="17">
        <f t="shared" si="0"/>
        <v>0</v>
      </c>
      <c r="H18" s="36"/>
      <c r="I18" s="37"/>
      <c r="J18" s="37"/>
      <c r="K18" s="15">
        <f t="shared" si="1"/>
        <v>0</v>
      </c>
    </row>
    <row r="19" spans="1:11" s="8" customFormat="1" ht="20.25" customHeight="1">
      <c r="A19" s="127">
        <v>9</v>
      </c>
      <c r="B19" s="77"/>
      <c r="C19" s="18"/>
      <c r="D19" s="33"/>
      <c r="E19" s="34"/>
      <c r="F19" s="35"/>
      <c r="G19" s="17">
        <f t="shared" si="0"/>
        <v>0</v>
      </c>
      <c r="H19" s="36"/>
      <c r="I19" s="37"/>
      <c r="J19" s="37"/>
      <c r="K19" s="15">
        <f t="shared" si="1"/>
        <v>0</v>
      </c>
    </row>
    <row r="20" spans="1:11" s="8" customFormat="1" ht="20.25" customHeight="1">
      <c r="A20" s="127">
        <v>10</v>
      </c>
      <c r="B20" s="77"/>
      <c r="C20" s="18"/>
      <c r="D20" s="33"/>
      <c r="E20" s="34"/>
      <c r="F20" s="35"/>
      <c r="G20" s="17">
        <f t="shared" si="0"/>
        <v>0</v>
      </c>
      <c r="H20" s="36"/>
      <c r="I20" s="37"/>
      <c r="J20" s="37"/>
      <c r="K20" s="15">
        <f t="shared" si="1"/>
        <v>0</v>
      </c>
    </row>
    <row r="21" spans="1:11" s="8" customFormat="1" ht="20.25" customHeight="1">
      <c r="A21" s="127">
        <v>11</v>
      </c>
      <c r="B21" s="77"/>
      <c r="C21" s="18"/>
      <c r="D21" s="33"/>
      <c r="E21" s="34"/>
      <c r="F21" s="35"/>
      <c r="G21" s="17">
        <f t="shared" si="0"/>
        <v>0</v>
      </c>
      <c r="H21" s="36"/>
      <c r="I21" s="37"/>
      <c r="J21" s="37"/>
      <c r="K21" s="15">
        <f t="shared" si="1"/>
        <v>0</v>
      </c>
    </row>
    <row r="22" spans="1:11" s="8" customFormat="1" ht="20.25" customHeight="1">
      <c r="A22" s="127">
        <v>12</v>
      </c>
      <c r="B22" s="77"/>
      <c r="C22" s="18"/>
      <c r="D22" s="33"/>
      <c r="E22" s="34"/>
      <c r="F22" s="35"/>
      <c r="G22" s="17">
        <f t="shared" si="0"/>
        <v>0</v>
      </c>
      <c r="H22" s="36"/>
      <c r="I22" s="37"/>
      <c r="J22" s="37"/>
      <c r="K22" s="15">
        <f t="shared" si="1"/>
        <v>0</v>
      </c>
    </row>
    <row r="23" spans="1:11" s="8" customFormat="1" ht="20.25" customHeight="1">
      <c r="A23" s="127">
        <v>13</v>
      </c>
      <c r="B23" s="77"/>
      <c r="C23" s="18"/>
      <c r="D23" s="33"/>
      <c r="E23" s="34"/>
      <c r="F23" s="35"/>
      <c r="G23" s="17">
        <f t="shared" si="0"/>
        <v>0</v>
      </c>
      <c r="H23" s="36"/>
      <c r="I23" s="37"/>
      <c r="J23" s="37"/>
      <c r="K23" s="15">
        <f t="shared" si="1"/>
        <v>0</v>
      </c>
    </row>
    <row r="24" spans="1:11" s="8" customFormat="1" ht="20.25" customHeight="1">
      <c r="A24" s="127">
        <v>14</v>
      </c>
      <c r="B24" s="77"/>
      <c r="C24" s="18"/>
      <c r="D24" s="33"/>
      <c r="E24" s="34"/>
      <c r="F24" s="35"/>
      <c r="G24" s="17">
        <f t="shared" si="0"/>
        <v>0</v>
      </c>
      <c r="H24" s="36"/>
      <c r="I24" s="37"/>
      <c r="J24" s="37"/>
      <c r="K24" s="15">
        <f t="shared" si="1"/>
        <v>0</v>
      </c>
    </row>
    <row r="25" spans="1:11" s="8" customFormat="1" ht="20.25" customHeight="1">
      <c r="A25" s="127">
        <v>15</v>
      </c>
      <c r="B25" s="77"/>
      <c r="C25" s="18"/>
      <c r="D25" s="33"/>
      <c r="E25" s="34"/>
      <c r="F25" s="35"/>
      <c r="G25" s="17">
        <f t="shared" si="0"/>
        <v>0</v>
      </c>
      <c r="H25" s="36"/>
      <c r="I25" s="37"/>
      <c r="J25" s="37"/>
      <c r="K25" s="15">
        <f t="shared" si="1"/>
        <v>0</v>
      </c>
    </row>
    <row r="26" spans="1:11" s="8" customFormat="1" ht="20.25" customHeight="1">
      <c r="A26" s="127">
        <v>16</v>
      </c>
      <c r="B26" s="77"/>
      <c r="C26" s="18"/>
      <c r="D26" s="33"/>
      <c r="E26" s="34"/>
      <c r="F26" s="35"/>
      <c r="G26" s="17">
        <f t="shared" si="0"/>
        <v>0</v>
      </c>
      <c r="H26" s="36"/>
      <c r="I26" s="37"/>
      <c r="J26" s="37"/>
      <c r="K26" s="15">
        <f t="shared" si="1"/>
        <v>0</v>
      </c>
    </row>
    <row r="27" spans="1:11" s="8" customFormat="1" ht="20.25" customHeight="1">
      <c r="A27" s="127">
        <v>17</v>
      </c>
      <c r="B27" s="77"/>
      <c r="C27" s="18"/>
      <c r="D27" s="33"/>
      <c r="E27" s="34"/>
      <c r="F27" s="35"/>
      <c r="G27" s="17">
        <f t="shared" si="0"/>
        <v>0</v>
      </c>
      <c r="H27" s="36"/>
      <c r="I27" s="37"/>
      <c r="J27" s="37"/>
      <c r="K27" s="15">
        <f t="shared" si="1"/>
        <v>0</v>
      </c>
    </row>
    <row r="28" spans="1:11" s="8" customFormat="1" ht="20.25" customHeight="1">
      <c r="A28" s="127">
        <v>18</v>
      </c>
      <c r="B28" s="77"/>
      <c r="C28" s="18"/>
      <c r="D28" s="33"/>
      <c r="E28" s="34"/>
      <c r="F28" s="35"/>
      <c r="G28" s="17">
        <f t="shared" si="0"/>
        <v>0</v>
      </c>
      <c r="H28" s="36"/>
      <c r="I28" s="37"/>
      <c r="J28" s="37"/>
      <c r="K28" s="15">
        <f t="shared" si="1"/>
        <v>0</v>
      </c>
    </row>
    <row r="29" spans="1:11" s="8" customFormat="1" ht="20.25" customHeight="1">
      <c r="A29" s="127">
        <v>19</v>
      </c>
      <c r="B29" s="77"/>
      <c r="C29" s="18"/>
      <c r="D29" s="33"/>
      <c r="E29" s="34"/>
      <c r="F29" s="35"/>
      <c r="G29" s="17">
        <f t="shared" si="0"/>
        <v>0</v>
      </c>
      <c r="H29" s="36"/>
      <c r="I29" s="37"/>
      <c r="J29" s="37"/>
      <c r="K29" s="15">
        <f t="shared" si="1"/>
        <v>0</v>
      </c>
    </row>
    <row r="30" spans="1:11" s="8" customFormat="1" ht="20.25" customHeight="1">
      <c r="A30" s="127">
        <v>20</v>
      </c>
      <c r="B30" s="77"/>
      <c r="C30" s="18"/>
      <c r="D30" s="33"/>
      <c r="E30" s="34"/>
      <c r="F30" s="35"/>
      <c r="G30" s="17">
        <f t="shared" si="0"/>
        <v>0</v>
      </c>
      <c r="H30" s="36"/>
      <c r="I30" s="37"/>
      <c r="J30" s="37"/>
      <c r="K30" s="15">
        <f t="shared" si="1"/>
        <v>0</v>
      </c>
    </row>
    <row r="31" spans="1:11" s="8" customFormat="1" ht="20.25" customHeight="1">
      <c r="A31" s="127">
        <v>21</v>
      </c>
      <c r="B31" s="77"/>
      <c r="C31" s="18"/>
      <c r="D31" s="33"/>
      <c r="E31" s="34"/>
      <c r="F31" s="35"/>
      <c r="G31" s="17">
        <f t="shared" si="0"/>
        <v>0</v>
      </c>
      <c r="H31" s="36"/>
      <c r="I31" s="37"/>
      <c r="J31" s="37"/>
      <c r="K31" s="15">
        <f t="shared" si="1"/>
        <v>0</v>
      </c>
    </row>
    <row r="32" spans="1:11" s="8" customFormat="1" ht="20.25" customHeight="1">
      <c r="A32" s="127">
        <v>22</v>
      </c>
      <c r="B32" s="77"/>
      <c r="C32" s="18"/>
      <c r="D32" s="33"/>
      <c r="E32" s="34"/>
      <c r="F32" s="35"/>
      <c r="G32" s="17">
        <f t="shared" si="0"/>
        <v>0</v>
      </c>
      <c r="H32" s="36"/>
      <c r="I32" s="37"/>
      <c r="J32" s="37"/>
      <c r="K32" s="15">
        <f t="shared" si="1"/>
        <v>0</v>
      </c>
    </row>
    <row r="33" spans="1:11" s="8" customFormat="1" ht="20.25" customHeight="1">
      <c r="A33" s="127">
        <v>23</v>
      </c>
      <c r="B33" s="77"/>
      <c r="C33" s="18"/>
      <c r="D33" s="33"/>
      <c r="E33" s="34"/>
      <c r="F33" s="35"/>
      <c r="G33" s="17">
        <f t="shared" si="0"/>
        <v>0</v>
      </c>
      <c r="H33" s="36"/>
      <c r="I33" s="37"/>
      <c r="J33" s="37"/>
      <c r="K33" s="15">
        <f t="shared" si="1"/>
        <v>0</v>
      </c>
    </row>
    <row r="34" spans="1:11" s="8" customFormat="1" ht="20.25" customHeight="1">
      <c r="A34" s="127">
        <v>24</v>
      </c>
      <c r="B34" s="77"/>
      <c r="C34" s="18"/>
      <c r="D34" s="33"/>
      <c r="E34" s="34"/>
      <c r="F34" s="35"/>
      <c r="G34" s="17">
        <f t="shared" si="0"/>
        <v>0</v>
      </c>
      <c r="H34" s="36"/>
      <c r="I34" s="37"/>
      <c r="J34" s="37"/>
      <c r="K34" s="15">
        <f t="shared" si="1"/>
        <v>0</v>
      </c>
    </row>
    <row r="35" spans="1:11" s="8" customFormat="1" ht="20.25" customHeight="1">
      <c r="A35" s="127">
        <v>25</v>
      </c>
      <c r="B35" s="77"/>
      <c r="C35" s="18"/>
      <c r="D35" s="33"/>
      <c r="E35" s="34"/>
      <c r="F35" s="35"/>
      <c r="G35" s="17">
        <f t="shared" si="0"/>
        <v>0</v>
      </c>
      <c r="H35" s="36"/>
      <c r="I35" s="37"/>
      <c r="J35" s="37"/>
      <c r="K35" s="15">
        <f t="shared" si="1"/>
        <v>0</v>
      </c>
    </row>
    <row r="36" spans="1:11" s="8" customFormat="1" ht="20.25" customHeight="1">
      <c r="A36" s="127">
        <v>26</v>
      </c>
      <c r="B36" s="77"/>
      <c r="C36" s="18"/>
      <c r="D36" s="33"/>
      <c r="E36" s="34"/>
      <c r="F36" s="35"/>
      <c r="G36" s="17">
        <f t="shared" si="0"/>
        <v>0</v>
      </c>
      <c r="H36" s="36"/>
      <c r="I36" s="37"/>
      <c r="J36" s="37"/>
      <c r="K36" s="15">
        <f t="shared" si="1"/>
        <v>0</v>
      </c>
    </row>
    <row r="37" spans="1:11" s="8" customFormat="1" ht="20.25" customHeight="1">
      <c r="A37" s="127">
        <v>27</v>
      </c>
      <c r="B37" s="77"/>
      <c r="C37" s="18"/>
      <c r="D37" s="33"/>
      <c r="E37" s="34"/>
      <c r="F37" s="35"/>
      <c r="G37" s="17">
        <f t="shared" si="0"/>
        <v>0</v>
      </c>
      <c r="H37" s="36"/>
      <c r="I37" s="37"/>
      <c r="J37" s="37"/>
      <c r="K37" s="15">
        <f t="shared" si="1"/>
        <v>0</v>
      </c>
    </row>
    <row r="38" spans="1:11" s="8" customFormat="1" ht="20.25" customHeight="1">
      <c r="A38" s="127">
        <v>28</v>
      </c>
      <c r="B38" s="77"/>
      <c r="C38" s="18"/>
      <c r="D38" s="33"/>
      <c r="E38" s="34"/>
      <c r="F38" s="35"/>
      <c r="G38" s="17">
        <f t="shared" si="0"/>
        <v>0</v>
      </c>
      <c r="H38" s="36"/>
      <c r="I38" s="37"/>
      <c r="J38" s="37"/>
      <c r="K38" s="15">
        <f t="shared" si="1"/>
        <v>0</v>
      </c>
    </row>
    <row r="39" spans="1:11" s="8" customFormat="1" ht="20.25" customHeight="1">
      <c r="A39" s="127">
        <v>29</v>
      </c>
      <c r="B39" s="77"/>
      <c r="C39" s="18"/>
      <c r="D39" s="33"/>
      <c r="E39" s="34"/>
      <c r="F39" s="35"/>
      <c r="G39" s="17">
        <f t="shared" si="0"/>
        <v>0</v>
      </c>
      <c r="H39" s="36"/>
      <c r="I39" s="37"/>
      <c r="J39" s="37"/>
      <c r="K39" s="15">
        <f t="shared" si="1"/>
        <v>0</v>
      </c>
    </row>
    <row r="40" spans="1:11" s="8" customFormat="1" ht="20.25" customHeight="1">
      <c r="A40" s="127">
        <v>30</v>
      </c>
      <c r="B40" s="77"/>
      <c r="C40" s="18"/>
      <c r="D40" s="33"/>
      <c r="E40" s="34"/>
      <c r="F40" s="35"/>
      <c r="G40" s="17">
        <f t="shared" si="0"/>
        <v>0</v>
      </c>
      <c r="H40" s="36"/>
      <c r="I40" s="37"/>
      <c r="J40" s="37"/>
      <c r="K40" s="15">
        <f t="shared" si="1"/>
        <v>0</v>
      </c>
    </row>
    <row r="41" spans="1:11" s="8" customFormat="1" ht="20.25" customHeight="1">
      <c r="A41" s="127" t="s">
        <v>29</v>
      </c>
      <c r="B41" s="76"/>
      <c r="C41" s="13">
        <f t="shared" ref="C41:K41" si="2">SUM(C11:C40)</f>
        <v>0</v>
      </c>
      <c r="D41" s="20">
        <f t="shared" si="2"/>
        <v>0</v>
      </c>
      <c r="E41" s="21">
        <f t="shared" si="2"/>
        <v>0</v>
      </c>
      <c r="F41" s="35">
        <f t="shared" si="2"/>
        <v>0</v>
      </c>
      <c r="G41" s="22">
        <f t="shared" si="2"/>
        <v>0</v>
      </c>
      <c r="H41" s="16">
        <f t="shared" si="2"/>
        <v>0</v>
      </c>
      <c r="I41" s="15">
        <f t="shared" si="2"/>
        <v>0</v>
      </c>
      <c r="J41" s="15">
        <f t="shared" si="2"/>
        <v>0</v>
      </c>
      <c r="K41" s="15">
        <f t="shared" si="2"/>
        <v>0</v>
      </c>
    </row>
    <row r="42" spans="1:11" s="8" customFormat="1" ht="20.25" customHeight="1">
      <c r="A42" s="112" t="s">
        <v>30</v>
      </c>
      <c r="B42" s="113"/>
      <c r="C42" s="113"/>
      <c r="D42" s="113"/>
      <c r="E42" s="114"/>
      <c r="F42" s="50" t="s">
        <v>22</v>
      </c>
      <c r="G42" s="22">
        <f>C41</f>
        <v>0</v>
      </c>
      <c r="H42" s="64"/>
      <c r="I42" s="65"/>
      <c r="J42" s="65"/>
      <c r="K42" s="66"/>
    </row>
    <row r="43" spans="1:11" s="8" customFormat="1" ht="20.25" customHeight="1">
      <c r="A43" s="115"/>
      <c r="B43" s="116"/>
      <c r="C43" s="116"/>
      <c r="D43" s="116"/>
      <c r="E43" s="117"/>
      <c r="F43" s="50" t="s">
        <v>23</v>
      </c>
      <c r="G43" s="22">
        <f>F41</f>
        <v>0</v>
      </c>
      <c r="H43" s="67"/>
      <c r="I43" s="68"/>
      <c r="J43" s="68"/>
      <c r="K43" s="69"/>
    </row>
    <row r="44" spans="1:11" ht="5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</row>
  </sheetData>
  <mergeCells count="46">
    <mergeCell ref="A40:B40"/>
    <mergeCell ref="A41:B41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6:B10"/>
    <mergeCell ref="A11:B11"/>
    <mergeCell ref="A12:B12"/>
    <mergeCell ref="A13:B13"/>
    <mergeCell ref="A14:B14"/>
    <mergeCell ref="A42:E43"/>
    <mergeCell ref="H42:K43"/>
    <mergeCell ref="I3:J3"/>
    <mergeCell ref="C6:G6"/>
    <mergeCell ref="H6:K6"/>
    <mergeCell ref="C7:E7"/>
    <mergeCell ref="G7:G10"/>
    <mergeCell ref="H7:H10"/>
    <mergeCell ref="I7:I10"/>
    <mergeCell ref="A3:B3"/>
    <mergeCell ref="J7:J10"/>
    <mergeCell ref="K7:K10"/>
    <mergeCell ref="C8:C10"/>
    <mergeCell ref="F8:F10"/>
  </mergeCells>
  <phoneticPr fontId="3"/>
  <printOptions horizontalCentered="1"/>
  <pageMargins left="0.74803149606299213" right="0.27559055118110237" top="0.6692913385826772" bottom="0.59055118110236227" header="0.39370078740157483" footer="0.51181102362204722"/>
  <pageSetup paperSize="9" scale="94" orientation="portrait" blackAndWhite="1" r:id="rId1"/>
  <headerFooter alignWithMargins="0">
    <oddHeader>&amp;R共通別紙５（別表１）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新規（福祉医療機構）</vt:lpstr>
      <vt:lpstr>新規（市中銀行）</vt:lpstr>
      <vt:lpstr>新規（合計）</vt:lpstr>
      <vt:lpstr>既存借入 </vt:lpstr>
      <vt:lpstr>'既存借入 '!Print_Area</vt:lpstr>
      <vt:lpstr>'新規（合計）'!Print_Area</vt:lpstr>
      <vt:lpstr>'新規（市中銀行）'!Print_Area</vt:lpstr>
      <vt:lpstr>'新規（福祉医療機構）'!Print_Area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</dc:creator>
  <cp:lastModifiedBy>Default8</cp:lastModifiedBy>
  <cp:lastPrinted>2015-08-20T05:17:54Z</cp:lastPrinted>
  <dcterms:created xsi:type="dcterms:W3CDTF">2014-05-08T05:32:34Z</dcterms:created>
  <dcterms:modified xsi:type="dcterms:W3CDTF">2021-04-09T00:19:32Z</dcterms:modified>
</cp:coreProperties>
</file>