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 /><Relationship Id="rId2" Type="http://schemas.openxmlformats.org/package/2006/relationships/metadata/thumbnail" Target="docProps/thumbnail.wmf" /><Relationship Id="rId1" Type="http://schemas.openxmlformats.org/officeDocument/2006/relationships/officeDocument" Target="xl/workbook.xml" /><Relationship Id="rId4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>
    <mc:Choice Requires="x15">
      <x15ac:absPath xmlns:x15ac="http://schemas.microsoft.com/office/spreadsheetml/2010/11/ac" url="Z:\0001 管理係\0017 介護施設運営補助関係\04 定期巡回サービス訪問看護充実支援補助事業\06 令和8年度\03-2　【市→事業所】【市分①】事業実施にかかる照会※県分と同時進行\02　事業所あて照会起案\"/>
    </mc:Choice>
  </mc:AlternateContent>
  <xr:revisionPtr revIDLastSave="0" documentId="13_ncr:1_{B2A6F552-E400-423C-93E0-832EB57E899F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様式１（計画書）" sheetId="11" r:id="rId1"/>
    <sheet name="〔記載例〕様式１（計画書）" sheetId="22" r:id="rId2"/>
    <sheet name="(参考)延べ人月数カウント用→" sheetId="24" r:id="rId3"/>
    <sheet name="〔使い方〕例１" sheetId="9" r:id="rId4"/>
    <sheet name="〔使い方〕例２" sheetId="13" r:id="rId5"/>
    <sheet name="別シート" sheetId="25" r:id="rId6"/>
  </sheets>
  <calcPr calcId="191029"/>
</workbook>
</file>

<file path=xl/calcChain.xml><?xml version="1.0" encoding="utf-8"?>
<calcChain xmlns="http://schemas.openxmlformats.org/spreadsheetml/2006/main">
  <c r="E17" i="13" l="1"/>
  <c r="F17" i="13" s="1"/>
  <c r="H30" i="22"/>
  <c r="H77" i="22"/>
  <c r="H76" i="22"/>
  <c r="H75" i="22"/>
  <c r="H74" i="22"/>
  <c r="H73" i="22"/>
  <c r="H72" i="22"/>
  <c r="H71" i="22"/>
  <c r="H70" i="22"/>
  <c r="H69" i="22"/>
  <c r="H68" i="22"/>
  <c r="H67" i="22"/>
  <c r="H60" i="22"/>
  <c r="H59" i="22"/>
  <c r="H58" i="22"/>
  <c r="H57" i="22"/>
  <c r="H56" i="22"/>
  <c r="H55" i="22"/>
  <c r="H54" i="22"/>
  <c r="H53" i="22"/>
  <c r="H52" i="22"/>
  <c r="H51" i="22"/>
  <c r="H50" i="22"/>
  <c r="H40" i="22"/>
  <c r="H39" i="22"/>
  <c r="H38" i="22"/>
  <c r="H37" i="22"/>
  <c r="H36" i="22"/>
  <c r="H35" i="22"/>
  <c r="H34" i="22"/>
  <c r="H33" i="22"/>
  <c r="H32" i="22"/>
  <c r="H31" i="22"/>
  <c r="E19" i="25" l="1"/>
  <c r="E9" i="25"/>
  <c r="F30" i="11"/>
  <c r="H204" i="11"/>
  <c r="H205" i="11"/>
  <c r="H206" i="11"/>
  <c r="H207" i="11"/>
  <c r="H208" i="11"/>
  <c r="H209" i="11"/>
  <c r="H210" i="11"/>
  <c r="H211" i="11"/>
  <c r="H212" i="11"/>
  <c r="H213" i="11"/>
  <c r="H203" i="11"/>
  <c r="H187" i="11"/>
  <c r="H188" i="11"/>
  <c r="H189" i="11"/>
  <c r="H190" i="11"/>
  <c r="H191" i="11"/>
  <c r="H192" i="11"/>
  <c r="H193" i="11"/>
  <c r="H194" i="11"/>
  <c r="H195" i="11"/>
  <c r="H196" i="11"/>
  <c r="H186" i="11"/>
  <c r="H170" i="11"/>
  <c r="H171" i="11"/>
  <c r="H172" i="11"/>
  <c r="H173" i="11"/>
  <c r="H174" i="11"/>
  <c r="H175" i="11"/>
  <c r="H176" i="11"/>
  <c r="H177" i="11"/>
  <c r="H178" i="11"/>
  <c r="H179" i="11"/>
  <c r="H169" i="11"/>
  <c r="H153" i="11"/>
  <c r="H154" i="11"/>
  <c r="H155" i="11"/>
  <c r="H156" i="11"/>
  <c r="H157" i="11"/>
  <c r="H158" i="11"/>
  <c r="H159" i="11"/>
  <c r="H160" i="11"/>
  <c r="H161" i="11"/>
  <c r="H162" i="11"/>
  <c r="H152" i="11"/>
  <c r="H136" i="11"/>
  <c r="H137" i="11"/>
  <c r="H138" i="11"/>
  <c r="H139" i="11"/>
  <c r="H140" i="11"/>
  <c r="H141" i="11"/>
  <c r="H142" i="11"/>
  <c r="H143" i="11"/>
  <c r="H144" i="11"/>
  <c r="H145" i="11"/>
  <c r="H135" i="11"/>
  <c r="H119" i="11"/>
  <c r="H120" i="11"/>
  <c r="H121" i="11"/>
  <c r="H122" i="11"/>
  <c r="H123" i="11"/>
  <c r="H124" i="11"/>
  <c r="H125" i="11"/>
  <c r="H126" i="11"/>
  <c r="H127" i="11"/>
  <c r="H128" i="11"/>
  <c r="H118" i="11"/>
  <c r="H102" i="11"/>
  <c r="H103" i="11"/>
  <c r="H104" i="11"/>
  <c r="H105" i="11"/>
  <c r="H106" i="11"/>
  <c r="H107" i="11"/>
  <c r="H108" i="11"/>
  <c r="H109" i="11"/>
  <c r="H110" i="11"/>
  <c r="H111" i="11"/>
  <c r="H101" i="11"/>
  <c r="H85" i="11"/>
  <c r="H86" i="11"/>
  <c r="H87" i="11"/>
  <c r="H88" i="11"/>
  <c r="H89" i="11"/>
  <c r="H90" i="11"/>
  <c r="H91" i="11"/>
  <c r="H92" i="11"/>
  <c r="H93" i="11"/>
  <c r="H94" i="11"/>
  <c r="H84" i="11"/>
  <c r="H68" i="11"/>
  <c r="H69" i="11"/>
  <c r="H70" i="11"/>
  <c r="H71" i="11"/>
  <c r="H72" i="11"/>
  <c r="H73" i="11"/>
  <c r="H74" i="11"/>
  <c r="H75" i="11"/>
  <c r="H76" i="11"/>
  <c r="H77" i="11"/>
  <c r="H67" i="11"/>
  <c r="H50" i="11"/>
  <c r="H51" i="11"/>
  <c r="H52" i="11"/>
  <c r="H53" i="11"/>
  <c r="H54" i="11"/>
  <c r="H55" i="11"/>
  <c r="H56" i="11"/>
  <c r="H57" i="11"/>
  <c r="H58" i="11"/>
  <c r="H59" i="11"/>
  <c r="H60" i="11"/>
  <c r="H31" i="11"/>
  <c r="H32" i="11"/>
  <c r="H33" i="11"/>
  <c r="H34" i="11"/>
  <c r="H35" i="11"/>
  <c r="H36" i="11"/>
  <c r="H37" i="11"/>
  <c r="H38" i="11"/>
  <c r="H39" i="11"/>
  <c r="H40" i="11"/>
  <c r="H30" i="11"/>
  <c r="I9" i="25" s="1"/>
  <c r="G30" i="11" l="1"/>
  <c r="I30" i="11" s="1"/>
  <c r="F19" i="25"/>
  <c r="K151" i="25"/>
  <c r="K150" i="25"/>
  <c r="E150" i="25"/>
  <c r="K136" i="25"/>
  <c r="K137" i="25"/>
  <c r="K138" i="25"/>
  <c r="K139" i="25"/>
  <c r="K140" i="25"/>
  <c r="K141" i="25"/>
  <c r="K142" i="25"/>
  <c r="K143" i="25"/>
  <c r="K144" i="25"/>
  <c r="K145" i="25"/>
  <c r="K146" i="25"/>
  <c r="K147" i="25"/>
  <c r="K148" i="25"/>
  <c r="E136" i="25"/>
  <c r="E137" i="25"/>
  <c r="E138" i="25"/>
  <c r="E139" i="25"/>
  <c r="E140" i="25"/>
  <c r="E141" i="25"/>
  <c r="E142" i="25"/>
  <c r="E143" i="25"/>
  <c r="E144" i="25"/>
  <c r="E145" i="25"/>
  <c r="E146" i="25"/>
  <c r="E147" i="25"/>
  <c r="E148" i="25"/>
  <c r="K129" i="25"/>
  <c r="E129" i="25"/>
  <c r="K115" i="25"/>
  <c r="K116" i="25"/>
  <c r="K117" i="25"/>
  <c r="K118" i="25"/>
  <c r="K119" i="25"/>
  <c r="K120" i="25"/>
  <c r="K121" i="25"/>
  <c r="K122" i="25"/>
  <c r="K123" i="25"/>
  <c r="K124" i="25"/>
  <c r="K125" i="25"/>
  <c r="K126" i="25"/>
  <c r="K127" i="25"/>
  <c r="E115" i="25"/>
  <c r="E116" i="25"/>
  <c r="E117" i="25"/>
  <c r="E118" i="25"/>
  <c r="E119" i="25"/>
  <c r="E120" i="25"/>
  <c r="E121" i="25"/>
  <c r="E122" i="25"/>
  <c r="E123" i="25"/>
  <c r="E124" i="25"/>
  <c r="E125" i="25"/>
  <c r="E126" i="25"/>
  <c r="E127" i="25"/>
  <c r="K108" i="25"/>
  <c r="E108" i="25"/>
  <c r="K94" i="25"/>
  <c r="K95" i="25"/>
  <c r="K96" i="25"/>
  <c r="K97" i="25"/>
  <c r="K98" i="25"/>
  <c r="K99" i="25"/>
  <c r="K100" i="25"/>
  <c r="K101" i="25"/>
  <c r="K102" i="25"/>
  <c r="K103" i="25"/>
  <c r="K104" i="25"/>
  <c r="K105" i="25"/>
  <c r="K106" i="25"/>
  <c r="E94" i="25"/>
  <c r="E95" i="25"/>
  <c r="E96" i="25"/>
  <c r="E97" i="25"/>
  <c r="E98" i="25"/>
  <c r="E99" i="25"/>
  <c r="E100" i="25"/>
  <c r="E101" i="25"/>
  <c r="E102" i="25"/>
  <c r="E103" i="25"/>
  <c r="E104" i="25"/>
  <c r="E105" i="25"/>
  <c r="E106" i="25"/>
  <c r="K87" i="25"/>
  <c r="E87" i="25"/>
  <c r="K73" i="25"/>
  <c r="K74" i="25"/>
  <c r="K75" i="25"/>
  <c r="K76" i="25"/>
  <c r="K77" i="25"/>
  <c r="K78" i="25"/>
  <c r="K79" i="25"/>
  <c r="K80" i="25"/>
  <c r="K81" i="25"/>
  <c r="K82" i="25"/>
  <c r="K83" i="25"/>
  <c r="K84" i="25"/>
  <c r="K85" i="25"/>
  <c r="E85" i="25"/>
  <c r="E73" i="25"/>
  <c r="E74" i="25"/>
  <c r="E75" i="25"/>
  <c r="E76" i="25"/>
  <c r="E77" i="25"/>
  <c r="E78" i="25"/>
  <c r="E79" i="25"/>
  <c r="E80" i="25"/>
  <c r="E81" i="25"/>
  <c r="E82" i="25"/>
  <c r="E83" i="25"/>
  <c r="E84" i="25"/>
  <c r="K52" i="25"/>
  <c r="K53" i="25"/>
  <c r="K54" i="25"/>
  <c r="K55" i="25"/>
  <c r="K56" i="25"/>
  <c r="K57" i="25"/>
  <c r="K58" i="25"/>
  <c r="K59" i="25"/>
  <c r="K60" i="25"/>
  <c r="K61" i="25"/>
  <c r="K62" i="25"/>
  <c r="K63" i="25"/>
  <c r="K64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K45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E45" i="25"/>
  <c r="E31" i="25"/>
  <c r="E32" i="25"/>
  <c r="E33" i="25"/>
  <c r="E34" i="25"/>
  <c r="E35" i="25"/>
  <c r="E36" i="25"/>
  <c r="E37" i="25"/>
  <c r="E38" i="25"/>
  <c r="E39" i="25"/>
  <c r="E40" i="25"/>
  <c r="E41" i="25"/>
  <c r="E42" i="25"/>
  <c r="E43" i="25"/>
  <c r="K149" i="25"/>
  <c r="E149" i="25"/>
  <c r="K135" i="25"/>
  <c r="E135" i="25"/>
  <c r="K134" i="25"/>
  <c r="E134" i="25"/>
  <c r="K133" i="25"/>
  <c r="E133" i="25"/>
  <c r="K132" i="25"/>
  <c r="E132" i="25"/>
  <c r="K131" i="25"/>
  <c r="E131" i="25"/>
  <c r="K130" i="25"/>
  <c r="E130" i="25"/>
  <c r="K128" i="25"/>
  <c r="E128" i="25"/>
  <c r="K114" i="25"/>
  <c r="E114" i="25"/>
  <c r="K113" i="25"/>
  <c r="E113" i="25"/>
  <c r="K112" i="25"/>
  <c r="E112" i="25"/>
  <c r="K111" i="25"/>
  <c r="E111" i="25"/>
  <c r="K110" i="25"/>
  <c r="E110" i="25"/>
  <c r="K109" i="25"/>
  <c r="E109" i="25"/>
  <c r="K107" i="25"/>
  <c r="E107" i="25"/>
  <c r="K93" i="25"/>
  <c r="E93" i="25"/>
  <c r="K92" i="25"/>
  <c r="E92" i="25"/>
  <c r="K91" i="25"/>
  <c r="E91" i="25"/>
  <c r="K90" i="25"/>
  <c r="E90" i="25"/>
  <c r="K89" i="25"/>
  <c r="E89" i="25"/>
  <c r="K88" i="25"/>
  <c r="E88" i="25"/>
  <c r="K86" i="25"/>
  <c r="E86" i="25"/>
  <c r="K72" i="25"/>
  <c r="E72" i="25"/>
  <c r="K71" i="25"/>
  <c r="E71" i="25"/>
  <c r="K70" i="25"/>
  <c r="E70" i="25"/>
  <c r="K69" i="25"/>
  <c r="E69" i="25"/>
  <c r="K68" i="25"/>
  <c r="E68" i="25"/>
  <c r="K67" i="25"/>
  <c r="E67" i="25"/>
  <c r="K65" i="25"/>
  <c r="E65" i="25"/>
  <c r="K51" i="25"/>
  <c r="E51" i="25"/>
  <c r="K50" i="25"/>
  <c r="E50" i="25"/>
  <c r="K49" i="25"/>
  <c r="E49" i="25"/>
  <c r="K48" i="25"/>
  <c r="E48" i="25"/>
  <c r="K47" i="25"/>
  <c r="E47" i="25"/>
  <c r="K46" i="25"/>
  <c r="E46" i="25"/>
  <c r="K44" i="25"/>
  <c r="E44" i="25"/>
  <c r="K30" i="25"/>
  <c r="E30" i="25"/>
  <c r="K29" i="25"/>
  <c r="E29" i="25"/>
  <c r="K28" i="25"/>
  <c r="E28" i="25"/>
  <c r="K27" i="25"/>
  <c r="E27" i="25"/>
  <c r="K26" i="25"/>
  <c r="E26" i="25"/>
  <c r="K25" i="25"/>
  <c r="E25" i="25"/>
  <c r="E18" i="25"/>
  <c r="F18" i="25" s="1"/>
  <c r="E17" i="25"/>
  <c r="F17" i="25" s="1"/>
  <c r="E16" i="25"/>
  <c r="F16" i="25" s="1"/>
  <c r="E15" i="25"/>
  <c r="F15" i="25" s="1"/>
  <c r="E14" i="25"/>
  <c r="F14" i="25" s="1"/>
  <c r="E13" i="25"/>
  <c r="F13" i="25" s="1"/>
  <c r="E12" i="25"/>
  <c r="F12" i="25" s="1"/>
  <c r="E11" i="25"/>
  <c r="F11" i="25" s="1"/>
  <c r="E10" i="25"/>
  <c r="F10" i="25" s="1"/>
  <c r="E66" i="25" l="1"/>
  <c r="K66" i="25"/>
  <c r="E20" i="25"/>
  <c r="F9" i="25"/>
  <c r="J9" i="25" s="1"/>
  <c r="F20" i="25" l="1"/>
  <c r="I10" i="13" l="1"/>
  <c r="I11" i="13"/>
  <c r="I12" i="13"/>
  <c r="I13" i="13"/>
  <c r="I14" i="13"/>
  <c r="I15" i="13"/>
  <c r="I16" i="13"/>
  <c r="I17" i="13"/>
  <c r="I18" i="13"/>
  <c r="I19" i="13"/>
  <c r="I9" i="13"/>
  <c r="I10" i="9"/>
  <c r="I11" i="9"/>
  <c r="I12" i="9"/>
  <c r="I13" i="9"/>
  <c r="I14" i="9"/>
  <c r="I15" i="9"/>
  <c r="I16" i="9"/>
  <c r="I17" i="9"/>
  <c r="I18" i="9"/>
  <c r="I19" i="9"/>
  <c r="I9" i="9"/>
  <c r="F214" i="22" l="1"/>
  <c r="H213" i="22"/>
  <c r="G213" i="22"/>
  <c r="H212" i="22"/>
  <c r="G212" i="22"/>
  <c r="H211" i="22"/>
  <c r="G211" i="22"/>
  <c r="H210" i="22"/>
  <c r="G210" i="22"/>
  <c r="H209" i="22"/>
  <c r="G209" i="22"/>
  <c r="H208" i="22"/>
  <c r="I208" i="22" s="1"/>
  <c r="G208" i="22"/>
  <c r="H207" i="22"/>
  <c r="G207" i="22"/>
  <c r="H206" i="22"/>
  <c r="G206" i="22"/>
  <c r="H205" i="22"/>
  <c r="G205" i="22"/>
  <c r="H204" i="22"/>
  <c r="I204" i="22" s="1"/>
  <c r="G204" i="22"/>
  <c r="H203" i="22"/>
  <c r="G203" i="22"/>
  <c r="G214" i="22" s="1"/>
  <c r="F197" i="22"/>
  <c r="H196" i="22"/>
  <c r="G196" i="22"/>
  <c r="H195" i="22"/>
  <c r="G195" i="22"/>
  <c r="H194" i="22"/>
  <c r="G194" i="22"/>
  <c r="H193" i="22"/>
  <c r="G193" i="22"/>
  <c r="H192" i="22"/>
  <c r="G192" i="22"/>
  <c r="H191" i="22"/>
  <c r="G191" i="22"/>
  <c r="I191" i="22" s="1"/>
  <c r="H190" i="22"/>
  <c r="G190" i="22"/>
  <c r="I190" i="22" s="1"/>
  <c r="H189" i="22"/>
  <c r="G189" i="22"/>
  <c r="H188" i="22"/>
  <c r="G188" i="22"/>
  <c r="H187" i="22"/>
  <c r="G187" i="22"/>
  <c r="H186" i="22"/>
  <c r="G186" i="22"/>
  <c r="F180" i="22"/>
  <c r="H179" i="22"/>
  <c r="G179" i="22"/>
  <c r="H178" i="22"/>
  <c r="G178" i="22"/>
  <c r="H177" i="22"/>
  <c r="G177" i="22"/>
  <c r="H176" i="22"/>
  <c r="G176" i="22"/>
  <c r="H175" i="22"/>
  <c r="G175" i="22"/>
  <c r="H174" i="22"/>
  <c r="G174" i="22"/>
  <c r="H173" i="22"/>
  <c r="G173" i="22"/>
  <c r="H172" i="22"/>
  <c r="G172" i="22"/>
  <c r="H171" i="22"/>
  <c r="G171" i="22"/>
  <c r="H170" i="22"/>
  <c r="G170" i="22"/>
  <c r="H169" i="22"/>
  <c r="G169" i="22"/>
  <c r="F163" i="22"/>
  <c r="H162" i="22"/>
  <c r="G162" i="22"/>
  <c r="H161" i="22"/>
  <c r="G161" i="22"/>
  <c r="H160" i="22"/>
  <c r="G160" i="22"/>
  <c r="H159" i="22"/>
  <c r="G159" i="22"/>
  <c r="H158" i="22"/>
  <c r="G158" i="22"/>
  <c r="H157" i="22"/>
  <c r="G157" i="22"/>
  <c r="H156" i="22"/>
  <c r="G156" i="22"/>
  <c r="I156" i="22" s="1"/>
  <c r="H155" i="22"/>
  <c r="G155" i="22"/>
  <c r="H154" i="22"/>
  <c r="G154" i="22"/>
  <c r="I154" i="22" s="1"/>
  <c r="H153" i="22"/>
  <c r="G153" i="22"/>
  <c r="H152" i="22"/>
  <c r="G152" i="22"/>
  <c r="F146" i="22"/>
  <c r="H145" i="22"/>
  <c r="G145" i="22"/>
  <c r="H144" i="22"/>
  <c r="G144" i="22"/>
  <c r="H143" i="22"/>
  <c r="G143" i="22"/>
  <c r="H142" i="22"/>
  <c r="G142" i="22"/>
  <c r="H141" i="22"/>
  <c r="G141" i="22"/>
  <c r="H140" i="22"/>
  <c r="I140" i="22" s="1"/>
  <c r="G140" i="22"/>
  <c r="H139" i="22"/>
  <c r="G139" i="22"/>
  <c r="H138" i="22"/>
  <c r="G138" i="22"/>
  <c r="H137" i="22"/>
  <c r="G137" i="22"/>
  <c r="H136" i="22"/>
  <c r="I136" i="22" s="1"/>
  <c r="G136" i="22"/>
  <c r="H135" i="22"/>
  <c r="G135" i="22"/>
  <c r="G146" i="22" s="1"/>
  <c r="F129" i="22"/>
  <c r="H128" i="22"/>
  <c r="G128" i="22"/>
  <c r="I128" i="22" s="1"/>
  <c r="H127" i="22"/>
  <c r="G127" i="22"/>
  <c r="I127" i="22" s="1"/>
  <c r="H126" i="22"/>
  <c r="G126" i="22"/>
  <c r="H125" i="22"/>
  <c r="G125" i="22"/>
  <c r="H124" i="22"/>
  <c r="G124" i="22"/>
  <c r="H123" i="22"/>
  <c r="G123" i="22"/>
  <c r="H122" i="22"/>
  <c r="G122" i="22"/>
  <c r="H121" i="22"/>
  <c r="G121" i="22"/>
  <c r="I121" i="22" s="1"/>
  <c r="H120" i="22"/>
  <c r="G120" i="22"/>
  <c r="H119" i="22"/>
  <c r="G119" i="22"/>
  <c r="H118" i="22"/>
  <c r="G118" i="22"/>
  <c r="F112" i="22"/>
  <c r="H111" i="22"/>
  <c r="G111" i="22"/>
  <c r="H110" i="22"/>
  <c r="G110" i="22"/>
  <c r="H109" i="22"/>
  <c r="G109" i="22"/>
  <c r="H108" i="22"/>
  <c r="G108" i="22"/>
  <c r="H107" i="22"/>
  <c r="G107" i="22"/>
  <c r="H106" i="22"/>
  <c r="G106" i="22"/>
  <c r="H105" i="22"/>
  <c r="G105" i="22"/>
  <c r="H104" i="22"/>
  <c r="G104" i="22"/>
  <c r="H103" i="22"/>
  <c r="G103" i="22"/>
  <c r="H102" i="22"/>
  <c r="G102" i="22"/>
  <c r="H101" i="22"/>
  <c r="G101" i="22"/>
  <c r="F95" i="22"/>
  <c r="H94" i="22"/>
  <c r="G94" i="22"/>
  <c r="H93" i="22"/>
  <c r="G93" i="22"/>
  <c r="H92" i="22"/>
  <c r="G92" i="22"/>
  <c r="I92" i="22" s="1"/>
  <c r="H91" i="22"/>
  <c r="G91" i="22"/>
  <c r="H90" i="22"/>
  <c r="G90" i="22"/>
  <c r="H89" i="22"/>
  <c r="G89" i="22"/>
  <c r="H88" i="22"/>
  <c r="G88" i="22"/>
  <c r="H87" i="22"/>
  <c r="G87" i="22"/>
  <c r="H86" i="22"/>
  <c r="G86" i="22"/>
  <c r="H85" i="22"/>
  <c r="G85" i="22"/>
  <c r="H84" i="22"/>
  <c r="G84" i="22"/>
  <c r="F78" i="22"/>
  <c r="G77" i="22"/>
  <c r="G76" i="22"/>
  <c r="G75" i="22"/>
  <c r="I75" i="22" s="1"/>
  <c r="G74" i="22"/>
  <c r="I73" i="22"/>
  <c r="G73" i="22"/>
  <c r="I72" i="22"/>
  <c r="G72" i="22"/>
  <c r="G71" i="22"/>
  <c r="I71" i="22" s="1"/>
  <c r="G70" i="22"/>
  <c r="G69" i="22"/>
  <c r="I69" i="22" s="1"/>
  <c r="I68" i="22"/>
  <c r="G68" i="22"/>
  <c r="G67" i="22"/>
  <c r="F61" i="22"/>
  <c r="G60" i="22"/>
  <c r="G59" i="22"/>
  <c r="G58" i="22"/>
  <c r="I58" i="22" s="1"/>
  <c r="G57" i="22"/>
  <c r="G56" i="22"/>
  <c r="G55" i="22"/>
  <c r="G54" i="22"/>
  <c r="G53" i="22"/>
  <c r="I52" i="22"/>
  <c r="G52" i="22"/>
  <c r="G51" i="22"/>
  <c r="G50" i="22"/>
  <c r="F40" i="22"/>
  <c r="G40" i="22" s="1"/>
  <c r="F39" i="22"/>
  <c r="G39" i="22" s="1"/>
  <c r="F38" i="22"/>
  <c r="G38" i="22" s="1"/>
  <c r="F37" i="22"/>
  <c r="G37" i="22" s="1"/>
  <c r="F36" i="22"/>
  <c r="G36" i="22" s="1"/>
  <c r="F35" i="22"/>
  <c r="G35" i="22" s="1"/>
  <c r="F34" i="22"/>
  <c r="G34" i="22" s="1"/>
  <c r="F33" i="22"/>
  <c r="G33" i="22" s="1"/>
  <c r="I33" i="22" s="1"/>
  <c r="F32" i="22"/>
  <c r="G32" i="22" s="1"/>
  <c r="F31" i="22"/>
  <c r="G31" i="22" s="1"/>
  <c r="F30" i="22"/>
  <c r="G30" i="22" s="1"/>
  <c r="F40" i="11"/>
  <c r="F39" i="11"/>
  <c r="F37" i="11"/>
  <c r="F33" i="11"/>
  <c r="I106" i="22" l="1"/>
  <c r="I137" i="22"/>
  <c r="I145" i="22"/>
  <c r="I172" i="22"/>
  <c r="I176" i="22"/>
  <c r="I94" i="22"/>
  <c r="I119" i="22"/>
  <c r="I162" i="22"/>
  <c r="I110" i="22"/>
  <c r="G129" i="22"/>
  <c r="I141" i="22"/>
  <c r="I178" i="22"/>
  <c r="G197" i="22"/>
  <c r="I209" i="22"/>
  <c r="I89" i="22"/>
  <c r="I93" i="22"/>
  <c r="G112" i="22"/>
  <c r="I120" i="22"/>
  <c r="I157" i="22"/>
  <c r="I161" i="22"/>
  <c r="G180" i="22"/>
  <c r="I188" i="22"/>
  <c r="I91" i="22"/>
  <c r="I196" i="22"/>
  <c r="I37" i="22"/>
  <c r="I187" i="22"/>
  <c r="I195" i="22"/>
  <c r="I155" i="22"/>
  <c r="I54" i="22"/>
  <c r="I124" i="22"/>
  <c r="I159" i="22"/>
  <c r="I194" i="22"/>
  <c r="I60" i="22"/>
  <c r="I87" i="22"/>
  <c r="I122" i="22"/>
  <c r="I192" i="22"/>
  <c r="I77" i="22"/>
  <c r="I70" i="22"/>
  <c r="I88" i="22"/>
  <c r="I158" i="22"/>
  <c r="I193" i="22"/>
  <c r="I38" i="22"/>
  <c r="I55" i="22"/>
  <c r="I76" i="22"/>
  <c r="I103" i="22"/>
  <c r="I111" i="22"/>
  <c r="I138" i="22"/>
  <c r="I173" i="22"/>
  <c r="I31" i="22"/>
  <c r="I104" i="22"/>
  <c r="I174" i="22"/>
  <c r="I153" i="22"/>
  <c r="I57" i="22"/>
  <c r="I105" i="22"/>
  <c r="I175" i="22"/>
  <c r="I210" i="22"/>
  <c r="G78" i="22"/>
  <c r="G61" i="22"/>
  <c r="I51" i="22"/>
  <c r="I107" i="22"/>
  <c r="I142" i="22"/>
  <c r="I177" i="22"/>
  <c r="I212" i="22"/>
  <c r="I86" i="22"/>
  <c r="I108" i="22"/>
  <c r="I143" i="22"/>
  <c r="I170" i="22"/>
  <c r="I205" i="22"/>
  <c r="I36" i="22"/>
  <c r="I53" i="22"/>
  <c r="I74" i="22"/>
  <c r="I109" i="22"/>
  <c r="I144" i="22"/>
  <c r="I171" i="22"/>
  <c r="I179" i="22"/>
  <c r="I189" i="22"/>
  <c r="I102" i="22"/>
  <c r="I39" i="22"/>
  <c r="I32" i="22"/>
  <c r="I40" i="22"/>
  <c r="I56" i="22"/>
  <c r="I90" i="22"/>
  <c r="I123" i="22"/>
  <c r="I211" i="22"/>
  <c r="I34" i="22"/>
  <c r="I84" i="22"/>
  <c r="I125" i="22"/>
  <c r="I206" i="22"/>
  <c r="I213" i="22"/>
  <c r="I139" i="22"/>
  <c r="I35" i="22"/>
  <c r="I59" i="22"/>
  <c r="I85" i="22"/>
  <c r="I126" i="22"/>
  <c r="I152" i="22"/>
  <c r="I160" i="22"/>
  <c r="I207" i="22"/>
  <c r="G41" i="22"/>
  <c r="I30" i="22"/>
  <c r="G95" i="22"/>
  <c r="F41" i="22"/>
  <c r="I101" i="22"/>
  <c r="I169" i="22"/>
  <c r="I50" i="22"/>
  <c r="I118" i="22"/>
  <c r="I186" i="22"/>
  <c r="G163" i="22"/>
  <c r="I67" i="22"/>
  <c r="I135" i="22"/>
  <c r="I203" i="22"/>
  <c r="F31" i="11"/>
  <c r="I16" i="25" l="1"/>
  <c r="J16" i="25" s="1"/>
  <c r="I17" i="25"/>
  <c r="J17" i="25" s="1"/>
  <c r="I19" i="25"/>
  <c r="J19" i="25" s="1"/>
  <c r="I15" i="25"/>
  <c r="J15" i="25" s="1"/>
  <c r="I11" i="25"/>
  <c r="J11" i="25" s="1"/>
  <c r="I18" i="25"/>
  <c r="J18" i="25" s="1"/>
  <c r="I12" i="25"/>
  <c r="J12" i="25" s="1"/>
  <c r="I13" i="25"/>
  <c r="J13" i="25" s="1"/>
  <c r="I14" i="25"/>
  <c r="J14" i="25" s="1"/>
  <c r="I10" i="25"/>
  <c r="J10" i="25" s="1"/>
  <c r="I163" i="22"/>
  <c r="I95" i="22"/>
  <c r="I197" i="22"/>
  <c r="I61" i="22"/>
  <c r="I129" i="22"/>
  <c r="I112" i="22"/>
  <c r="I180" i="22"/>
  <c r="I78" i="22"/>
  <c r="I41" i="22"/>
  <c r="I214" i="22"/>
  <c r="I146" i="22"/>
  <c r="E13" i="9"/>
  <c r="F13" i="9" s="1"/>
  <c r="J13" i="9" s="1"/>
  <c r="E16" i="9"/>
  <c r="F16" i="9" s="1"/>
  <c r="J16" i="9" s="1"/>
  <c r="E19" i="9"/>
  <c r="F19" i="9" s="1"/>
  <c r="J19" i="9" s="1"/>
  <c r="E18" i="9"/>
  <c r="F18" i="9" s="1"/>
  <c r="J18" i="9" s="1"/>
  <c r="E17" i="9"/>
  <c r="F17" i="9" s="1"/>
  <c r="J17" i="9" s="1"/>
  <c r="E15" i="9"/>
  <c r="F15" i="9" s="1"/>
  <c r="J15" i="9" s="1"/>
  <c r="E14" i="9"/>
  <c r="F14" i="9" s="1"/>
  <c r="J14" i="9" s="1"/>
  <c r="E12" i="9"/>
  <c r="F12" i="9" s="1"/>
  <c r="J12" i="9" s="1"/>
  <c r="E11" i="9"/>
  <c r="F11" i="9" s="1"/>
  <c r="J11" i="9" s="1"/>
  <c r="E10" i="9"/>
  <c r="F10" i="9" s="1"/>
  <c r="J10" i="9" s="1"/>
  <c r="E9" i="9"/>
  <c r="F9" i="9" s="1"/>
  <c r="J9" i="9" s="1"/>
  <c r="E19" i="13"/>
  <c r="E18" i="13"/>
  <c r="E16" i="13"/>
  <c r="E15" i="13"/>
  <c r="E14" i="13"/>
  <c r="E13" i="13"/>
  <c r="E12" i="13"/>
  <c r="E9" i="13"/>
  <c r="E10" i="13"/>
  <c r="J20" i="25" l="1"/>
  <c r="F38" i="11"/>
  <c r="F36" i="11"/>
  <c r="F35" i="11"/>
  <c r="F34" i="11"/>
  <c r="F32" i="11"/>
  <c r="F19" i="13"/>
  <c r="J19" i="13" s="1"/>
  <c r="F18" i="13"/>
  <c r="J18" i="13" s="1"/>
  <c r="J17" i="13"/>
  <c r="F16" i="13"/>
  <c r="J16" i="13" s="1"/>
  <c r="F15" i="13"/>
  <c r="J15" i="13" s="1"/>
  <c r="F14" i="13"/>
  <c r="J14" i="13" s="1"/>
  <c r="F13" i="13"/>
  <c r="J13" i="13" s="1"/>
  <c r="F12" i="13"/>
  <c r="J12" i="13" s="1"/>
  <c r="E11" i="13"/>
  <c r="F11" i="13" s="1"/>
  <c r="J11" i="13" s="1"/>
  <c r="F10" i="13"/>
  <c r="J10" i="13" s="1"/>
  <c r="F9" i="13"/>
  <c r="J9" i="13" s="1"/>
  <c r="E71" i="13"/>
  <c r="E70" i="13"/>
  <c r="E69" i="13"/>
  <c r="E68" i="13"/>
  <c r="E67" i="13"/>
  <c r="E66" i="13"/>
  <c r="E65" i="13"/>
  <c r="K71" i="13"/>
  <c r="K70" i="13"/>
  <c r="K69" i="13"/>
  <c r="K68" i="13"/>
  <c r="K67" i="13"/>
  <c r="K66" i="13"/>
  <c r="K65" i="13"/>
  <c r="K63" i="13"/>
  <c r="K62" i="13"/>
  <c r="K61" i="13"/>
  <c r="K60" i="13"/>
  <c r="K59" i="13"/>
  <c r="K58" i="13"/>
  <c r="K57" i="13"/>
  <c r="E63" i="13"/>
  <c r="E62" i="13"/>
  <c r="E61" i="13"/>
  <c r="E60" i="13"/>
  <c r="E59" i="13"/>
  <c r="E58" i="13"/>
  <c r="E57" i="13"/>
  <c r="E55" i="13"/>
  <c r="E54" i="13"/>
  <c r="E53" i="13"/>
  <c r="E52" i="13"/>
  <c r="E51" i="13"/>
  <c r="E50" i="13"/>
  <c r="E49" i="13"/>
  <c r="K55" i="13"/>
  <c r="K54" i="13"/>
  <c r="K53" i="13"/>
  <c r="K52" i="13"/>
  <c r="K51" i="13"/>
  <c r="K50" i="13"/>
  <c r="K49" i="13"/>
  <c r="K47" i="13"/>
  <c r="K46" i="13"/>
  <c r="K45" i="13"/>
  <c r="K44" i="13"/>
  <c r="K43" i="13"/>
  <c r="K42" i="13"/>
  <c r="K41" i="13"/>
  <c r="E47" i="13"/>
  <c r="E46" i="13"/>
  <c r="E45" i="13"/>
  <c r="E44" i="13"/>
  <c r="E43" i="13"/>
  <c r="E42" i="13"/>
  <c r="E41" i="13"/>
  <c r="E39" i="13"/>
  <c r="E38" i="13"/>
  <c r="E37" i="13"/>
  <c r="E36" i="13"/>
  <c r="E35" i="13"/>
  <c r="E34" i="13"/>
  <c r="E33" i="13"/>
  <c r="K39" i="13"/>
  <c r="K38" i="13"/>
  <c r="K37" i="13"/>
  <c r="K36" i="13"/>
  <c r="K35" i="13"/>
  <c r="K34" i="13"/>
  <c r="K33" i="13"/>
  <c r="K31" i="13"/>
  <c r="K30" i="13"/>
  <c r="K29" i="13"/>
  <c r="K28" i="13"/>
  <c r="K27" i="13"/>
  <c r="K26" i="13"/>
  <c r="K25" i="13"/>
  <c r="E31" i="13"/>
  <c r="E30" i="13"/>
  <c r="E29" i="13"/>
  <c r="E28" i="13"/>
  <c r="E27" i="13"/>
  <c r="E26" i="13"/>
  <c r="E25" i="13"/>
  <c r="K71" i="9"/>
  <c r="K70" i="9"/>
  <c r="K69" i="9"/>
  <c r="K68" i="9"/>
  <c r="K67" i="9"/>
  <c r="K66" i="9"/>
  <c r="K65" i="9"/>
  <c r="E71" i="9"/>
  <c r="E70" i="9"/>
  <c r="E69" i="9"/>
  <c r="E68" i="9"/>
  <c r="E67" i="9"/>
  <c r="E66" i="9"/>
  <c r="E65" i="9"/>
  <c r="E63" i="9"/>
  <c r="E62" i="9"/>
  <c r="E61" i="9"/>
  <c r="E60" i="9"/>
  <c r="E59" i="9"/>
  <c r="E58" i="9"/>
  <c r="E57" i="9"/>
  <c r="K63" i="9"/>
  <c r="K62" i="9"/>
  <c r="K61" i="9"/>
  <c r="K60" i="9"/>
  <c r="K59" i="9"/>
  <c r="K58" i="9"/>
  <c r="K57" i="9"/>
  <c r="K55" i="9"/>
  <c r="K54" i="9"/>
  <c r="K53" i="9"/>
  <c r="K52" i="9"/>
  <c r="K51" i="9"/>
  <c r="K50" i="9"/>
  <c r="K49" i="9"/>
  <c r="E55" i="9"/>
  <c r="E54" i="9"/>
  <c r="E53" i="9"/>
  <c r="E52" i="9"/>
  <c r="E51" i="9"/>
  <c r="E50" i="9"/>
  <c r="E49" i="9"/>
  <c r="E47" i="9"/>
  <c r="E46" i="9"/>
  <c r="E45" i="9"/>
  <c r="E44" i="9"/>
  <c r="E43" i="9"/>
  <c r="E42" i="9"/>
  <c r="E41" i="9"/>
  <c r="K47" i="9"/>
  <c r="K46" i="9"/>
  <c r="K45" i="9"/>
  <c r="K44" i="9"/>
  <c r="K43" i="9"/>
  <c r="K42" i="9"/>
  <c r="K41" i="9"/>
  <c r="K39" i="9"/>
  <c r="K38" i="9"/>
  <c r="K37" i="9"/>
  <c r="K36" i="9"/>
  <c r="K35" i="9"/>
  <c r="K34" i="9"/>
  <c r="K33" i="9"/>
  <c r="E39" i="9"/>
  <c r="E38" i="9"/>
  <c r="E37" i="9"/>
  <c r="E36" i="9"/>
  <c r="E35" i="9"/>
  <c r="E34" i="9"/>
  <c r="E33" i="9"/>
  <c r="K26" i="9"/>
  <c r="K31" i="9"/>
  <c r="K30" i="9"/>
  <c r="K29" i="9"/>
  <c r="K28" i="9"/>
  <c r="K27" i="9"/>
  <c r="K25" i="9"/>
  <c r="G213" i="11"/>
  <c r="I213" i="11" s="1"/>
  <c r="G212" i="11"/>
  <c r="I212" i="11" s="1"/>
  <c r="G211" i="11"/>
  <c r="I211" i="11" s="1"/>
  <c r="G210" i="11"/>
  <c r="I210" i="11" s="1"/>
  <c r="G209" i="11"/>
  <c r="I209" i="11" s="1"/>
  <c r="G208" i="11"/>
  <c r="I208" i="11" s="1"/>
  <c r="G207" i="11"/>
  <c r="I207" i="11" s="1"/>
  <c r="G206" i="11"/>
  <c r="I206" i="11" s="1"/>
  <c r="G205" i="11"/>
  <c r="I205" i="11" s="1"/>
  <c r="G204" i="11"/>
  <c r="I204" i="11" s="1"/>
  <c r="G203" i="11"/>
  <c r="I203" i="11" s="1"/>
  <c r="G196" i="11"/>
  <c r="I196" i="11" s="1"/>
  <c r="G195" i="11"/>
  <c r="I195" i="11" s="1"/>
  <c r="G194" i="11"/>
  <c r="I194" i="11" s="1"/>
  <c r="G193" i="11"/>
  <c r="I193" i="11" s="1"/>
  <c r="G192" i="11"/>
  <c r="I192" i="11" s="1"/>
  <c r="G191" i="11"/>
  <c r="I191" i="11" s="1"/>
  <c r="G190" i="11"/>
  <c r="I190" i="11" s="1"/>
  <c r="G189" i="11"/>
  <c r="I189" i="11" s="1"/>
  <c r="G188" i="11"/>
  <c r="I188" i="11" s="1"/>
  <c r="G187" i="11"/>
  <c r="I187" i="11" s="1"/>
  <c r="G186" i="11"/>
  <c r="I186" i="11" s="1"/>
  <c r="G179" i="11"/>
  <c r="I179" i="11" s="1"/>
  <c r="G178" i="11"/>
  <c r="I178" i="11" s="1"/>
  <c r="G177" i="11"/>
  <c r="I177" i="11" s="1"/>
  <c r="G176" i="11"/>
  <c r="I176" i="11" s="1"/>
  <c r="G175" i="11"/>
  <c r="I175" i="11" s="1"/>
  <c r="G174" i="11"/>
  <c r="I174" i="11" s="1"/>
  <c r="G173" i="11"/>
  <c r="I173" i="11" s="1"/>
  <c r="G172" i="11"/>
  <c r="I172" i="11" s="1"/>
  <c r="G171" i="11"/>
  <c r="I171" i="11" s="1"/>
  <c r="G170" i="11"/>
  <c r="I170" i="11" s="1"/>
  <c r="G169" i="11"/>
  <c r="I169" i="11" s="1"/>
  <c r="G162" i="11"/>
  <c r="I162" i="11" s="1"/>
  <c r="G161" i="11"/>
  <c r="I161" i="11" s="1"/>
  <c r="G160" i="11"/>
  <c r="I160" i="11" s="1"/>
  <c r="G159" i="11"/>
  <c r="I159" i="11" s="1"/>
  <c r="G158" i="11"/>
  <c r="I158" i="11" s="1"/>
  <c r="G157" i="11"/>
  <c r="I157" i="11" s="1"/>
  <c r="G156" i="11"/>
  <c r="I156" i="11" s="1"/>
  <c r="G155" i="11"/>
  <c r="I155" i="11" s="1"/>
  <c r="G154" i="11"/>
  <c r="I154" i="11" s="1"/>
  <c r="G153" i="11"/>
  <c r="I153" i="11" s="1"/>
  <c r="G152" i="11"/>
  <c r="I152" i="11" s="1"/>
  <c r="G145" i="11"/>
  <c r="I145" i="11" s="1"/>
  <c r="G144" i="11"/>
  <c r="I144" i="11" s="1"/>
  <c r="G143" i="11"/>
  <c r="I143" i="11" s="1"/>
  <c r="G142" i="11"/>
  <c r="I142" i="11" s="1"/>
  <c r="G141" i="11"/>
  <c r="I141" i="11" s="1"/>
  <c r="G140" i="11"/>
  <c r="I140" i="11" s="1"/>
  <c r="G139" i="11"/>
  <c r="I139" i="11" s="1"/>
  <c r="G138" i="11"/>
  <c r="I138" i="11" s="1"/>
  <c r="G137" i="11"/>
  <c r="I137" i="11" s="1"/>
  <c r="G136" i="11"/>
  <c r="I136" i="11" s="1"/>
  <c r="G135" i="11"/>
  <c r="I135" i="11" s="1"/>
  <c r="G128" i="11"/>
  <c r="I128" i="11" s="1"/>
  <c r="G127" i="11"/>
  <c r="I127" i="11" s="1"/>
  <c r="G126" i="11"/>
  <c r="I126" i="11" s="1"/>
  <c r="G125" i="11"/>
  <c r="I125" i="11" s="1"/>
  <c r="G124" i="11"/>
  <c r="I124" i="11" s="1"/>
  <c r="G123" i="11"/>
  <c r="I123" i="11" s="1"/>
  <c r="G122" i="11"/>
  <c r="I122" i="11" s="1"/>
  <c r="G121" i="11"/>
  <c r="I121" i="11" s="1"/>
  <c r="G120" i="11"/>
  <c r="I120" i="11" s="1"/>
  <c r="G119" i="11"/>
  <c r="I119" i="11" s="1"/>
  <c r="G118" i="11"/>
  <c r="I118" i="11" s="1"/>
  <c r="G111" i="11"/>
  <c r="I111" i="11" s="1"/>
  <c r="G110" i="11"/>
  <c r="I110" i="11" s="1"/>
  <c r="G109" i="11"/>
  <c r="I109" i="11" s="1"/>
  <c r="G108" i="11"/>
  <c r="I108" i="11" s="1"/>
  <c r="G107" i="11"/>
  <c r="I107" i="11" s="1"/>
  <c r="G106" i="11"/>
  <c r="I106" i="11" s="1"/>
  <c r="G105" i="11"/>
  <c r="I105" i="11" s="1"/>
  <c r="G104" i="11"/>
  <c r="I104" i="11" s="1"/>
  <c r="G103" i="11"/>
  <c r="I103" i="11" s="1"/>
  <c r="G102" i="11"/>
  <c r="I102" i="11" s="1"/>
  <c r="G101" i="11"/>
  <c r="I101" i="11" s="1"/>
  <c r="G94" i="11"/>
  <c r="I94" i="11" s="1"/>
  <c r="G93" i="11"/>
  <c r="I93" i="11" s="1"/>
  <c r="G92" i="11"/>
  <c r="I92" i="11" s="1"/>
  <c r="G91" i="11"/>
  <c r="I91" i="11" s="1"/>
  <c r="G90" i="11"/>
  <c r="I90" i="11" s="1"/>
  <c r="G89" i="11"/>
  <c r="I89" i="11" s="1"/>
  <c r="G88" i="11"/>
  <c r="I88" i="11" s="1"/>
  <c r="G87" i="11"/>
  <c r="I87" i="11" s="1"/>
  <c r="G86" i="11"/>
  <c r="I86" i="11" s="1"/>
  <c r="G85" i="11"/>
  <c r="I85" i="11" s="1"/>
  <c r="G84" i="11"/>
  <c r="I84" i="11" s="1"/>
  <c r="G77" i="11"/>
  <c r="I77" i="11" s="1"/>
  <c r="G76" i="11"/>
  <c r="I76" i="11" s="1"/>
  <c r="G75" i="11"/>
  <c r="I75" i="11" s="1"/>
  <c r="G74" i="11"/>
  <c r="I74" i="11" s="1"/>
  <c r="G73" i="11"/>
  <c r="I73" i="11" s="1"/>
  <c r="G72" i="11"/>
  <c r="I72" i="11" s="1"/>
  <c r="G71" i="11"/>
  <c r="I71" i="11" s="1"/>
  <c r="G70" i="11"/>
  <c r="I70" i="11" s="1"/>
  <c r="G69" i="11"/>
  <c r="I69" i="11" s="1"/>
  <c r="G68" i="11"/>
  <c r="I68" i="11" s="1"/>
  <c r="G67" i="11"/>
  <c r="I67" i="11" s="1"/>
  <c r="F41" i="11" l="1"/>
  <c r="K72" i="13"/>
  <c r="E72" i="13"/>
  <c r="K64" i="13"/>
  <c r="E64" i="13"/>
  <c r="K56" i="13"/>
  <c r="E56" i="13"/>
  <c r="K48" i="13"/>
  <c r="K40" i="13"/>
  <c r="E40" i="13"/>
  <c r="K32" i="13"/>
  <c r="E32" i="13"/>
  <c r="E31" i="9"/>
  <c r="E30" i="9"/>
  <c r="E29" i="9"/>
  <c r="E28" i="9"/>
  <c r="E27" i="9"/>
  <c r="E26" i="9"/>
  <c r="E25" i="9"/>
  <c r="E32" i="9" l="1"/>
  <c r="E48" i="13"/>
  <c r="E20" i="13"/>
  <c r="K73" i="13"/>
  <c r="F20" i="13" l="1"/>
  <c r="J20" i="13"/>
  <c r="I214" i="11"/>
  <c r="G214" i="11"/>
  <c r="F214" i="11"/>
  <c r="I197" i="11"/>
  <c r="G197" i="11"/>
  <c r="F197" i="11"/>
  <c r="I180" i="11"/>
  <c r="G180" i="11"/>
  <c r="F180" i="11"/>
  <c r="I163" i="11"/>
  <c r="G163" i="11"/>
  <c r="F163" i="11"/>
  <c r="I146" i="11"/>
  <c r="G146" i="11"/>
  <c r="F146" i="11"/>
  <c r="I129" i="11"/>
  <c r="G129" i="11"/>
  <c r="F129" i="11"/>
  <c r="I112" i="11"/>
  <c r="G112" i="11"/>
  <c r="F112" i="11"/>
  <c r="I95" i="11"/>
  <c r="G95" i="11"/>
  <c r="F95" i="11"/>
  <c r="F78" i="11"/>
  <c r="F61" i="11"/>
  <c r="G40" i="11"/>
  <c r="I40" i="11" s="1"/>
  <c r="G39" i="11"/>
  <c r="I39" i="11" s="1"/>
  <c r="G38" i="11"/>
  <c r="I38" i="11" s="1"/>
  <c r="G37" i="11"/>
  <c r="I37" i="11" s="1"/>
  <c r="G36" i="11"/>
  <c r="I36" i="11" s="1"/>
  <c r="G35" i="11"/>
  <c r="I35" i="11" s="1"/>
  <c r="G34" i="11"/>
  <c r="I34" i="11" s="1"/>
  <c r="G33" i="11"/>
  <c r="I33" i="11" s="1"/>
  <c r="G32" i="11"/>
  <c r="I32" i="11" s="1"/>
  <c r="G31" i="11"/>
  <c r="G60" i="11"/>
  <c r="I60" i="11" s="1"/>
  <c r="G59" i="11"/>
  <c r="I59" i="11" s="1"/>
  <c r="G58" i="11"/>
  <c r="I58" i="11" s="1"/>
  <c r="G57" i="11"/>
  <c r="I57" i="11" s="1"/>
  <c r="G56" i="11"/>
  <c r="I56" i="11" s="1"/>
  <c r="G55" i="11"/>
  <c r="I55" i="11" s="1"/>
  <c r="G54" i="11"/>
  <c r="I54" i="11" s="1"/>
  <c r="G53" i="11"/>
  <c r="I53" i="11" s="1"/>
  <c r="G52" i="11"/>
  <c r="I52" i="11" s="1"/>
  <c r="G51" i="11"/>
  <c r="I51" i="11" s="1"/>
  <c r="G50" i="11"/>
  <c r="I50" i="11" s="1"/>
  <c r="I31" i="11" l="1"/>
  <c r="I41" i="11" s="1"/>
  <c r="G41" i="11"/>
  <c r="I61" i="11"/>
  <c r="G61" i="11"/>
  <c r="G78" i="11"/>
  <c r="I78" i="11"/>
  <c r="E20" i="9" l="1"/>
  <c r="E40" i="9"/>
  <c r="E72" i="9"/>
  <c r="E64" i="9"/>
  <c r="E56" i="9"/>
  <c r="E48" i="9"/>
  <c r="K72" i="9"/>
  <c r="K64" i="9"/>
  <c r="K48" i="9"/>
  <c r="K40" i="9"/>
  <c r="K32" i="9"/>
  <c r="K56" i="9"/>
  <c r="J20" i="9" l="1"/>
  <c r="F20" i="9"/>
  <c r="K73" i="9"/>
</calcChain>
</file>

<file path=xl/sharedStrings.xml><?xml version="1.0" encoding="utf-8"?>
<sst xmlns="http://schemas.openxmlformats.org/spreadsheetml/2006/main" count="842" uniqueCount="92">
  <si>
    <t>利用者名</t>
    <rPh sb="0" eb="3">
      <t>リヨウシャ</t>
    </rPh>
    <rPh sb="3" eb="4">
      <t>メイ</t>
    </rPh>
    <phoneticPr fontId="1"/>
  </si>
  <si>
    <t>４月</t>
    <rPh sb="1" eb="2">
      <t>ガツ</t>
    </rPh>
    <phoneticPr fontId="1"/>
  </si>
  <si>
    <t>訪問回数</t>
    <rPh sb="0" eb="2">
      <t>ホウモン</t>
    </rPh>
    <rPh sb="2" eb="4">
      <t>カイスウ</t>
    </rPh>
    <phoneticPr fontId="1"/>
  </si>
  <si>
    <t>要介護度</t>
    <rPh sb="0" eb="4">
      <t>ヨウカイゴド</t>
    </rPh>
    <phoneticPr fontId="1"/>
  </si>
  <si>
    <t>５月</t>
  </si>
  <si>
    <t>小計</t>
    <rPh sb="0" eb="2">
      <t>ショウケイ</t>
    </rPh>
    <phoneticPr fontId="1"/>
  </si>
  <si>
    <t>６月</t>
  </si>
  <si>
    <t>７月</t>
  </si>
  <si>
    <t>８月</t>
  </si>
  <si>
    <t>９月</t>
  </si>
  <si>
    <t>合計</t>
    <rPh sb="0" eb="2">
      <t>ゴウケイ</t>
    </rPh>
    <phoneticPr fontId="1"/>
  </si>
  <si>
    <t>計</t>
    <rPh sb="0" eb="1">
      <t>ケイ</t>
    </rPh>
    <phoneticPr fontId="1"/>
  </si>
  <si>
    <t>10月</t>
    <rPh sb="2" eb="3">
      <t>ガツ</t>
    </rPh>
    <phoneticPr fontId="1"/>
  </si>
  <si>
    <t>11月</t>
  </si>
  <si>
    <t>12月</t>
  </si>
  <si>
    <t>1月</t>
  </si>
  <si>
    <t>2月</t>
  </si>
  <si>
    <t>3月</t>
  </si>
  <si>
    <t>名　　　称</t>
    <rPh sb="0" eb="1">
      <t>ナ</t>
    </rPh>
    <rPh sb="4" eb="5">
      <t>ショウ</t>
    </rPh>
    <phoneticPr fontId="3"/>
  </si>
  <si>
    <t>所　在　地</t>
    <rPh sb="0" eb="1">
      <t>トコロ</t>
    </rPh>
    <rPh sb="2" eb="3">
      <t>ザイ</t>
    </rPh>
    <rPh sb="4" eb="5">
      <t>チ</t>
    </rPh>
    <phoneticPr fontId="3"/>
  </si>
  <si>
    <t>管理者氏名</t>
    <rPh sb="0" eb="3">
      <t>カンリシャ</t>
    </rPh>
    <rPh sb="3" eb="5">
      <t>シメイ</t>
    </rPh>
    <phoneticPr fontId="3"/>
  </si>
  <si>
    <t>事業所番号</t>
    <rPh sb="0" eb="3">
      <t>ジギョウショ</t>
    </rPh>
    <rPh sb="3" eb="5">
      <t>バンゴウ</t>
    </rPh>
    <phoneticPr fontId="3"/>
  </si>
  <si>
    <t>訪問看護利用者数</t>
    <rPh sb="0" eb="2">
      <t>ホウモン</t>
    </rPh>
    <rPh sb="2" eb="4">
      <t>カンゴ</t>
    </rPh>
    <rPh sb="4" eb="7">
      <t>リヨウシャ</t>
    </rPh>
    <rPh sb="7" eb="8">
      <t>スウ</t>
    </rPh>
    <phoneticPr fontId="1"/>
  </si>
  <si>
    <t>　定期巡回の利用者数</t>
    <rPh sb="1" eb="3">
      <t>テイキ</t>
    </rPh>
    <rPh sb="3" eb="5">
      <t>ジュンカイ</t>
    </rPh>
    <rPh sb="6" eb="8">
      <t>リヨウ</t>
    </rPh>
    <rPh sb="8" eb="9">
      <t>シャ</t>
    </rPh>
    <rPh sb="9" eb="10">
      <t>スウ</t>
    </rPh>
    <phoneticPr fontId="3"/>
  </si>
  <si>
    <t>(2)　連携型事業所の場合（訪問看護事業所）</t>
    <rPh sb="4" eb="6">
      <t>レンケイ</t>
    </rPh>
    <rPh sb="6" eb="7">
      <t>カタ</t>
    </rPh>
    <rPh sb="7" eb="10">
      <t>ジギョウショ</t>
    </rPh>
    <rPh sb="11" eb="13">
      <t>バアイ</t>
    </rPh>
    <rPh sb="14" eb="16">
      <t>ホウモン</t>
    </rPh>
    <rPh sb="16" eb="18">
      <t>カンゴ</t>
    </rPh>
    <rPh sb="18" eb="21">
      <t>ジギョウショ</t>
    </rPh>
    <phoneticPr fontId="1"/>
  </si>
  <si>
    <t>助成単価</t>
    <rPh sb="0" eb="2">
      <t>ジョセイ</t>
    </rPh>
    <rPh sb="2" eb="4">
      <t>タンカ</t>
    </rPh>
    <phoneticPr fontId="1"/>
  </si>
  <si>
    <t>要介護５</t>
    <rPh sb="0" eb="3">
      <t>ヨウカイゴ</t>
    </rPh>
    <phoneticPr fontId="1"/>
  </si>
  <si>
    <t>４回</t>
    <rPh sb="1" eb="2">
      <t>カイ</t>
    </rPh>
    <phoneticPr fontId="1"/>
  </si>
  <si>
    <t>５回</t>
    <rPh sb="1" eb="2">
      <t>カイ</t>
    </rPh>
    <phoneticPr fontId="1"/>
  </si>
  <si>
    <t>６回以上</t>
    <rPh sb="1" eb="2">
      <t>カイ</t>
    </rPh>
    <rPh sb="2" eb="4">
      <t>イジョウ</t>
    </rPh>
    <phoneticPr fontId="1"/>
  </si>
  <si>
    <t>延べ人月数</t>
    <rPh sb="0" eb="1">
      <t>ノ</t>
    </rPh>
    <rPh sb="2" eb="3">
      <t>ニン</t>
    </rPh>
    <rPh sb="3" eb="4">
      <t>ツキ</t>
    </rPh>
    <rPh sb="4" eb="5">
      <t>スウ</t>
    </rPh>
    <phoneticPr fontId="1"/>
  </si>
  <si>
    <t>利用者</t>
    <rPh sb="0" eb="3">
      <t>リヨウシャ</t>
    </rPh>
    <phoneticPr fontId="1"/>
  </si>
  <si>
    <t>１　事業所名等（いずれかを記載）</t>
    <rPh sb="2" eb="5">
      <t>ジギョウショ</t>
    </rPh>
    <rPh sb="5" eb="7">
      <t>メイトウ</t>
    </rPh>
    <rPh sb="13" eb="15">
      <t>キサイ</t>
    </rPh>
    <phoneticPr fontId="1"/>
  </si>
  <si>
    <t>区分</t>
    <rPh sb="0" eb="2">
      <t>クブン</t>
    </rPh>
    <phoneticPr fontId="1"/>
  </si>
  <si>
    <t>助成率</t>
    <rPh sb="0" eb="3">
      <t>ジョセイリツ</t>
    </rPh>
    <phoneticPr fontId="1"/>
  </si>
  <si>
    <t>基準額</t>
    <rPh sb="0" eb="3">
      <t>キジュンガク</t>
    </rPh>
    <phoneticPr fontId="1"/>
  </si>
  <si>
    <t>－</t>
    <phoneticPr fontId="1"/>
  </si>
  <si>
    <t>助成額</t>
    <rPh sb="0" eb="2">
      <t>ジョセイ</t>
    </rPh>
    <rPh sb="2" eb="3">
      <t>ガク</t>
    </rPh>
    <phoneticPr fontId="1"/>
  </si>
  <si>
    <t>(1)　一体型事業所の場合（定期巡回・随時対応サービス事業所）</t>
    <rPh sb="4" eb="6">
      <t>イッタイ</t>
    </rPh>
    <rPh sb="6" eb="7">
      <t>ガタ</t>
    </rPh>
    <rPh sb="7" eb="10">
      <t>ジギョウショ</t>
    </rPh>
    <rPh sb="11" eb="13">
      <t>バアイ</t>
    </rPh>
    <rPh sb="14" eb="16">
      <t>テイキ</t>
    </rPh>
    <rPh sb="16" eb="18">
      <t>ジュンカイ</t>
    </rPh>
    <rPh sb="19" eb="21">
      <t>ズイジ</t>
    </rPh>
    <rPh sb="21" eb="23">
      <t>タイオウ</t>
    </rPh>
    <rPh sb="27" eb="30">
      <t>ジギョウショ</t>
    </rPh>
    <phoneticPr fontId="1"/>
  </si>
  <si>
    <t>（連携先の定期巡回・随時対応サービス事業所）</t>
    <rPh sb="1" eb="3">
      <t>レンケイ</t>
    </rPh>
    <rPh sb="3" eb="4">
      <t>サキ</t>
    </rPh>
    <rPh sb="5" eb="7">
      <t>テイキ</t>
    </rPh>
    <rPh sb="7" eb="9">
      <t>ジュンカイ</t>
    </rPh>
    <rPh sb="10" eb="12">
      <t>ズイジ</t>
    </rPh>
    <rPh sb="12" eb="14">
      <t>タイオウ</t>
    </rPh>
    <rPh sb="18" eb="21">
      <t>ジギョウショ</t>
    </rPh>
    <phoneticPr fontId="3"/>
  </si>
  <si>
    <t>（様式１）</t>
    <phoneticPr fontId="1"/>
  </si>
  <si>
    <t>事 業 計 画 書</t>
    <rPh sb="4" eb="5">
      <t>ケイ</t>
    </rPh>
    <rPh sb="6" eb="7">
      <t>ガ</t>
    </rPh>
    <rPh sb="8" eb="9">
      <t>ショ</t>
    </rPh>
    <phoneticPr fontId="1"/>
  </si>
  <si>
    <t>訪問看護利用者数</t>
    <rPh sb="0" eb="2">
      <t>ホウモン</t>
    </rPh>
    <rPh sb="2" eb="4">
      <t>カンゴ</t>
    </rPh>
    <rPh sb="4" eb="6">
      <t>リヨウ</t>
    </rPh>
    <rPh sb="6" eb="7">
      <t>シャ</t>
    </rPh>
    <rPh sb="7" eb="8">
      <t>スウ</t>
    </rPh>
    <phoneticPr fontId="3"/>
  </si>
  <si>
    <t>うち、定期巡回
訪問看護利用者数</t>
    <rPh sb="3" eb="5">
      <t>テイキ</t>
    </rPh>
    <rPh sb="5" eb="7">
      <t>ジュンカイ</t>
    </rPh>
    <rPh sb="8" eb="10">
      <t>ホウモン</t>
    </rPh>
    <rPh sb="10" eb="12">
      <t>カンゴ</t>
    </rPh>
    <rPh sb="12" eb="15">
      <t>リヨウシャ</t>
    </rPh>
    <rPh sb="15" eb="16">
      <t>スウ</t>
    </rPh>
    <phoneticPr fontId="1"/>
  </si>
  <si>
    <t>助成申請見込額</t>
    <rPh sb="0" eb="2">
      <t>ジョセイ</t>
    </rPh>
    <rPh sb="2" eb="4">
      <t>シンセイ</t>
    </rPh>
    <rPh sb="4" eb="6">
      <t>ミコミ</t>
    </rPh>
    <rPh sb="6" eb="7">
      <t>ガク</t>
    </rPh>
    <phoneticPr fontId="1"/>
  </si>
  <si>
    <t>－</t>
    <phoneticPr fontId="1"/>
  </si>
  <si>
    <t>担当者氏名</t>
    <rPh sb="0" eb="3">
      <t>タントウシャ</t>
    </rPh>
    <rPh sb="3" eb="5">
      <t>シメイ</t>
    </rPh>
    <phoneticPr fontId="1"/>
  </si>
  <si>
    <t>メールアドレス</t>
    <phoneticPr fontId="1"/>
  </si>
  <si>
    <t>電話番号</t>
    <rPh sb="0" eb="2">
      <t>デンワ</t>
    </rPh>
    <rPh sb="2" eb="4">
      <t>バンゴウ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</si>
  <si>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</si>
  <si>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</si>
  <si>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５回</t>
    <rPh sb="1" eb="2">
      <t>カイ</t>
    </rPh>
    <phoneticPr fontId="1"/>
  </si>
  <si>
    <t>７回以上</t>
    <rPh sb="1" eb="2">
      <t>カイ</t>
    </rPh>
    <rPh sb="2" eb="4">
      <t>イジョウ</t>
    </rPh>
    <phoneticPr fontId="1"/>
  </si>
  <si>
    <t>６回</t>
    <rPh sb="1" eb="2">
      <t>カイ</t>
    </rPh>
    <phoneticPr fontId="1"/>
  </si>
  <si>
    <t>７回</t>
    <rPh sb="1" eb="2">
      <t>カイ</t>
    </rPh>
    <phoneticPr fontId="1"/>
  </si>
  <si>
    <t>８回以上</t>
    <rPh sb="1" eb="2">
      <t>カイ</t>
    </rPh>
    <rPh sb="2" eb="4">
      <t>イジョウ</t>
    </rPh>
    <phoneticPr fontId="1"/>
  </si>
  <si>
    <t>(1)保険者名：　　　　　　　</t>
    <rPh sb="3" eb="6">
      <t>ホケンシャ</t>
    </rPh>
    <rPh sb="6" eb="7">
      <t>メイ</t>
    </rPh>
    <phoneticPr fontId="1"/>
  </si>
  <si>
    <t>(2)保険者名：　　　　　　　</t>
    <rPh sb="3" eb="6">
      <t>ホケンシャ</t>
    </rPh>
    <rPh sb="6" eb="7">
      <t>メイ</t>
    </rPh>
    <phoneticPr fontId="1"/>
  </si>
  <si>
    <t>(3)保険者名：　　　　　　　</t>
    <rPh sb="3" eb="6">
      <t>ホケンシャ</t>
    </rPh>
    <rPh sb="6" eb="7">
      <t>メイ</t>
    </rPh>
    <phoneticPr fontId="1"/>
  </si>
  <si>
    <t>(4)保険者名：　　　　　　　</t>
    <rPh sb="3" eb="6">
      <t>ホケンシャ</t>
    </rPh>
    <rPh sb="6" eb="7">
      <t>メイ</t>
    </rPh>
    <phoneticPr fontId="1"/>
  </si>
  <si>
    <t>(5)保険者名：　　　　　　　</t>
    <rPh sb="3" eb="6">
      <t>ホケンシャ</t>
    </rPh>
    <rPh sb="6" eb="7">
      <t>メイ</t>
    </rPh>
    <phoneticPr fontId="1"/>
  </si>
  <si>
    <t>(6)保険者名：　　　　　　　</t>
    <rPh sb="3" eb="6">
      <t>ホケンシャ</t>
    </rPh>
    <rPh sb="6" eb="7">
      <t>メイ</t>
    </rPh>
    <phoneticPr fontId="1"/>
  </si>
  <si>
    <t>(7)保険者名：　　　　　　　</t>
    <rPh sb="3" eb="6">
      <t>ホケンシャ</t>
    </rPh>
    <rPh sb="6" eb="7">
      <t>メイ</t>
    </rPh>
    <phoneticPr fontId="1"/>
  </si>
  <si>
    <t>(8)保険者名：　　　　　　　</t>
    <rPh sb="3" eb="6">
      <t>ホケンシャ</t>
    </rPh>
    <rPh sb="6" eb="7">
      <t>メイ</t>
    </rPh>
    <phoneticPr fontId="1"/>
  </si>
  <si>
    <t>(9)保険者名：　　　　　　　</t>
    <rPh sb="3" eb="6">
      <t>ホケンシャ</t>
    </rPh>
    <rPh sb="6" eb="7">
      <t>メイ</t>
    </rPh>
    <phoneticPr fontId="1"/>
  </si>
  <si>
    <t>(10)保険者名：</t>
    <rPh sb="4" eb="7">
      <t>ホケンシャ</t>
    </rPh>
    <rPh sb="7" eb="8">
      <t>メイ</t>
    </rPh>
    <phoneticPr fontId="1"/>
  </si>
  <si>
    <t>３　利用者にかかる保険者ごとの助成申請見込額</t>
    <rPh sb="2" eb="5">
      <t>リヨウシャ</t>
    </rPh>
    <rPh sb="9" eb="12">
      <t>ホケンシャ</t>
    </rPh>
    <rPh sb="15" eb="17">
      <t>ジョセイ</t>
    </rPh>
    <rPh sb="17" eb="19">
      <t>シンセイ</t>
    </rPh>
    <rPh sb="19" eb="21">
      <t>ミコミ</t>
    </rPh>
    <rPh sb="21" eb="22">
      <t>ガク</t>
    </rPh>
    <phoneticPr fontId="1"/>
  </si>
  <si>
    <t>(1)保険者名：</t>
    <rPh sb="3" eb="6">
      <t>ホケンシャ</t>
    </rPh>
    <rPh sb="6" eb="7">
      <t>メイ</t>
    </rPh>
    <phoneticPr fontId="1"/>
  </si>
  <si>
    <t>利用者にかかる保険者ごとの助成申請額</t>
    <rPh sb="13" eb="15">
      <t>ジョセイ</t>
    </rPh>
    <rPh sb="15" eb="17">
      <t>シンセイ</t>
    </rPh>
    <rPh sb="17" eb="18">
      <t>ガク</t>
    </rPh>
    <phoneticPr fontId="1"/>
  </si>
  <si>
    <t>利用者にかかる保険者ごとの助成申請額の内訳</t>
    <rPh sb="13" eb="15">
      <t>ジョセイ</t>
    </rPh>
    <rPh sb="15" eb="17">
      <t>シンセイ</t>
    </rPh>
    <rPh sb="17" eb="18">
      <t>ガク</t>
    </rPh>
    <rPh sb="19" eb="21">
      <t>ウチワケ</t>
    </rPh>
    <phoneticPr fontId="1"/>
  </si>
  <si>
    <t>２　助成申請見込額（下記3を作成の上、集計してください。）</t>
    <rPh sb="2" eb="4">
      <t>ジョセイ</t>
    </rPh>
    <rPh sb="4" eb="6">
      <t>シンセイ</t>
    </rPh>
    <rPh sb="6" eb="8">
      <t>ミコミ</t>
    </rPh>
    <rPh sb="8" eb="9">
      <t>ガク</t>
    </rPh>
    <rPh sb="10" eb="12">
      <t>カキ</t>
    </rPh>
    <phoneticPr fontId="1"/>
  </si>
  <si>
    <t>サ高住又は有料老人ホーム併設の有無</t>
    <rPh sb="1" eb="3">
      <t>コウジュウ</t>
    </rPh>
    <rPh sb="3" eb="4">
      <t>マタ</t>
    </rPh>
    <rPh sb="5" eb="7">
      <t>ユウリョウ</t>
    </rPh>
    <rPh sb="7" eb="9">
      <t>ロウジン</t>
    </rPh>
    <rPh sb="12" eb="14">
      <t>ヘイセツ</t>
    </rPh>
    <rPh sb="15" eb="17">
      <t>ウム</t>
    </rPh>
    <phoneticPr fontId="3"/>
  </si>
  <si>
    <t>●●定期巡回サービス</t>
    <rPh sb="2" eb="4">
      <t>テイキ</t>
    </rPh>
    <rPh sb="4" eb="6">
      <t>ジュンカイ</t>
    </rPh>
    <phoneticPr fontId="1"/>
  </si>
  <si>
    <t>289*******</t>
    <phoneticPr fontId="1"/>
  </si>
  <si>
    <t>○○市□□１－２－３</t>
    <rPh sb="2" eb="3">
      <t>シ</t>
    </rPh>
    <phoneticPr fontId="1"/>
  </si>
  <si>
    <t>××　××</t>
    <phoneticPr fontId="1"/>
  </si>
  <si>
    <t>078-***-****</t>
    <phoneticPr fontId="1"/>
  </si>
  <si>
    <t>abc@hyogo.pref.lg.jp</t>
    <phoneticPr fontId="1"/>
  </si>
  <si>
    <t>併設なし</t>
  </si>
  <si>
    <t>△△△訪問看護ｽﾃｰｼｮﾝ</t>
  </si>
  <si>
    <t>28********</t>
  </si>
  <si>
    <t>●●定期巡回サービス</t>
    <phoneticPr fontId="1"/>
  </si>
  <si>
    <t>○○市□□４－５－６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</si>
  <si>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</si>
  <si>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</si>
  <si>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</si>
  <si>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</si>
  <si>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２　助成申請見込額（下記３の入力内容により、自動入力されます。）</t>
    <rPh sb="2" eb="4">
      <t>ジョセイ</t>
    </rPh>
    <rPh sb="4" eb="6">
      <t>シンセイ</t>
    </rPh>
    <rPh sb="6" eb="8">
      <t>ミコミ</t>
    </rPh>
    <rPh sb="8" eb="9">
      <t>ガク</t>
    </rPh>
    <rPh sb="10" eb="12">
      <t>カキ</t>
    </rPh>
    <rPh sb="14" eb="16">
      <t>ニュウリョク</t>
    </rPh>
    <rPh sb="16" eb="18">
      <t>ナイヨウ</t>
    </rPh>
    <rPh sb="22" eb="24">
      <t>ジドウ</t>
    </rPh>
    <rPh sb="24" eb="26">
      <t>ニュウリョク</t>
    </rPh>
    <phoneticPr fontId="1"/>
  </si>
  <si>
    <t>加古川市</t>
    <rPh sb="0" eb="4">
      <t>カコガワシ</t>
    </rPh>
    <phoneticPr fontId="1"/>
  </si>
  <si>
    <t>加古川市</t>
    <rPh sb="0" eb="4">
      <t>カコガワシ</t>
    </rPh>
    <phoneticPr fontId="1"/>
  </si>
  <si>
    <r>
      <rPr>
        <sz val="11"/>
        <color rgb="FF00B0F0"/>
        <rFont val="ＭＳ Ｐゴシック"/>
        <family val="3"/>
        <charset val="128"/>
        <scheme val="minor"/>
      </rPr>
      <t>(1)</t>
    </r>
    <r>
      <rPr>
        <sz val="11"/>
        <rFont val="ＭＳ Ｐゴシック"/>
        <family val="3"/>
        <charset val="128"/>
        <scheme val="minor"/>
      </rPr>
      <t>保険者名：　　　　　　　</t>
    </r>
    <rPh sb="3" eb="6">
      <t>ホケンシャ</t>
    </rPh>
    <rPh sb="6" eb="7">
      <t>メイ</t>
    </rPh>
    <phoneticPr fontId="1"/>
  </si>
  <si>
    <r>
      <rPr>
        <sz val="11"/>
        <color rgb="FF00B0F0"/>
        <rFont val="ＭＳ Ｐゴシック"/>
        <family val="3"/>
        <charset val="128"/>
        <scheme val="minor"/>
      </rPr>
      <t>(1)</t>
    </r>
    <r>
      <rPr>
        <sz val="11"/>
        <color theme="1"/>
        <rFont val="ＭＳ Ｐゴシック"/>
        <family val="2"/>
        <charset val="128"/>
        <scheme val="minor"/>
      </rPr>
      <t>保険者名：</t>
    </r>
    <rPh sb="3" eb="6">
      <t>ホケンシャ</t>
    </rPh>
    <rPh sb="6" eb="7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</si>
</sst>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4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ajor"/>
    </font>
    <font>
      <sz val="12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1"/>
      <color rgb="FF00B0F0"/>
      <name val="ＭＳ Ｐゴシック"/>
      <family val="3"/>
      <charset val="128"/>
      <scheme val="minor"/>
    </font>
    <font>
      <b/>
      <sz val="11"/>
      <color rgb="FF00B0F0"/>
      <name val="ＭＳ Ｐゴシック"/>
      <family val="3"/>
      <charset val="128"/>
      <scheme val="minor"/>
    </font>
    <font>
      <sz val="12"/>
      <color rgb="FF00B0F0"/>
      <name val="ＭＳ Ｐゴシック"/>
      <family val="3"/>
      <charset val="128"/>
      <scheme val="minor"/>
    </font>
    <font>
      <sz val="11"/>
      <color rgb="FF00B0F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10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auto="1"/>
      </right>
      <top/>
      <bottom style="hair">
        <color indexed="64"/>
      </bottom>
      <diagonal/>
    </border>
    <border diagonalUp="1">
      <left style="thin">
        <color auto="1"/>
      </left>
      <right style="thin">
        <color auto="1"/>
      </right>
      <top/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hair">
        <color indexed="64"/>
      </bottom>
      <diagonal/>
    </border>
    <border>
      <left style="thin">
        <color auto="1"/>
      </left>
      <right style="double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hair">
        <color indexed="64"/>
      </top>
      <bottom/>
      <diagonal/>
    </border>
    <border>
      <left style="thin">
        <color auto="1"/>
      </left>
      <right style="double">
        <color auto="1"/>
      </right>
      <top/>
      <bottom style="hair">
        <color indexed="64"/>
      </bottom>
      <diagonal/>
    </border>
    <border>
      <left style="thin">
        <color auto="1"/>
      </left>
      <right style="double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double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double">
        <color auto="1"/>
      </left>
      <right style="medium">
        <color auto="1"/>
      </right>
      <top/>
      <bottom style="double">
        <color indexed="64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0" fontId="5" fillId="0" borderId="0"/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3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0" xfId="0" applyFo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3" borderId="14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3" borderId="1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vertical="center" shrinkToFit="1"/>
    </xf>
    <xf numFmtId="0" fontId="16" fillId="2" borderId="0" xfId="0" applyFont="1" applyFill="1">
      <alignment vertical="center"/>
    </xf>
    <xf numFmtId="0" fontId="17" fillId="3" borderId="1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16" fillId="3" borderId="14" xfId="0" applyFont="1" applyFill="1" applyBorder="1" applyAlignment="1">
      <alignment horizontal="center" vertical="center"/>
    </xf>
    <xf numFmtId="0" fontId="16" fillId="0" borderId="20" xfId="0" applyFont="1" applyBorder="1">
      <alignment vertical="center"/>
    </xf>
    <xf numFmtId="0" fontId="16" fillId="0" borderId="20" xfId="0" applyFont="1" applyBorder="1" applyAlignment="1">
      <alignment horizontal="center" vertical="center"/>
    </xf>
    <xf numFmtId="0" fontId="7" fillId="0" borderId="23" xfId="0" applyFont="1" applyBorder="1">
      <alignment vertical="center"/>
    </xf>
    <xf numFmtId="0" fontId="16" fillId="3" borderId="35" xfId="0" applyFont="1" applyFill="1" applyBorder="1" applyAlignment="1">
      <alignment horizontal="center" vertical="center"/>
    </xf>
    <xf numFmtId="0" fontId="7" fillId="0" borderId="41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3" borderId="43" xfId="0" applyFont="1" applyFill="1" applyBorder="1" applyAlignment="1">
      <alignment horizontal="center" vertical="center"/>
    </xf>
    <xf numFmtId="176" fontId="2" fillId="0" borderId="6" xfId="0" applyNumberFormat="1" applyFont="1" applyBorder="1">
      <alignment vertical="center"/>
    </xf>
    <xf numFmtId="38" fontId="8" fillId="0" borderId="20" xfId="3" applyFont="1" applyBorder="1" applyAlignment="1">
      <alignment horizontal="center" vertical="center"/>
    </xf>
    <xf numFmtId="38" fontId="16" fillId="0" borderId="20" xfId="3" applyFont="1" applyBorder="1" applyAlignment="1">
      <alignment vertical="center"/>
    </xf>
    <xf numFmtId="38" fontId="7" fillId="0" borderId="0" xfId="3" applyFont="1">
      <alignment vertical="center"/>
    </xf>
    <xf numFmtId="38" fontId="16" fillId="0" borderId="32" xfId="3" applyFont="1" applyBorder="1" applyAlignment="1">
      <alignment vertical="center"/>
    </xf>
    <xf numFmtId="0" fontId="16" fillId="0" borderId="41" xfId="0" applyFont="1" applyBorder="1">
      <alignment vertical="center"/>
    </xf>
    <xf numFmtId="38" fontId="16" fillId="0" borderId="41" xfId="3" applyFont="1" applyBorder="1">
      <alignment vertical="center"/>
    </xf>
    <xf numFmtId="38" fontId="16" fillId="0" borderId="42" xfId="3" applyFont="1" applyBorder="1">
      <alignment vertical="center"/>
    </xf>
    <xf numFmtId="0" fontId="16" fillId="3" borderId="9" xfId="0" applyFont="1" applyFill="1" applyBorder="1">
      <alignment vertical="center"/>
    </xf>
    <xf numFmtId="0" fontId="16" fillId="3" borderId="20" xfId="0" applyFont="1" applyFill="1" applyBorder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38" fontId="8" fillId="0" borderId="41" xfId="3" applyFont="1" applyBorder="1">
      <alignment vertical="center"/>
    </xf>
    <xf numFmtId="38" fontId="7" fillId="0" borderId="41" xfId="3" applyFont="1" applyBorder="1">
      <alignment vertical="center"/>
    </xf>
    <xf numFmtId="38" fontId="7" fillId="0" borderId="20" xfId="0" applyNumberFormat="1" applyFont="1" applyBorder="1">
      <alignment vertical="center"/>
    </xf>
    <xf numFmtId="0" fontId="16" fillId="0" borderId="49" xfId="0" applyFont="1" applyBorder="1">
      <alignment vertical="center"/>
    </xf>
    <xf numFmtId="38" fontId="16" fillId="0" borderId="49" xfId="3" applyFont="1" applyBorder="1">
      <alignment vertical="center"/>
    </xf>
    <xf numFmtId="38" fontId="16" fillId="0" borderId="48" xfId="3" applyFont="1" applyBorder="1">
      <alignment vertical="center"/>
    </xf>
    <xf numFmtId="0" fontId="16" fillId="0" borderId="51" xfId="0" applyFont="1" applyBorder="1">
      <alignment vertical="center"/>
    </xf>
    <xf numFmtId="38" fontId="16" fillId="0" borderId="51" xfId="3" applyFont="1" applyBorder="1">
      <alignment vertical="center"/>
    </xf>
    <xf numFmtId="38" fontId="16" fillId="0" borderId="50" xfId="3" applyFont="1" applyBorder="1">
      <alignment vertical="center"/>
    </xf>
    <xf numFmtId="0" fontId="16" fillId="0" borderId="53" xfId="0" applyFont="1" applyBorder="1">
      <alignment vertical="center"/>
    </xf>
    <xf numFmtId="38" fontId="16" fillId="0" borderId="53" xfId="3" applyFont="1" applyBorder="1">
      <alignment vertical="center"/>
    </xf>
    <xf numFmtId="38" fontId="16" fillId="0" borderId="52" xfId="3" applyFont="1" applyBorder="1">
      <alignment vertical="center"/>
    </xf>
    <xf numFmtId="0" fontId="16" fillId="0" borderId="54" xfId="0" applyFont="1" applyBorder="1">
      <alignment vertical="center"/>
    </xf>
    <xf numFmtId="38" fontId="16" fillId="0" borderId="54" xfId="3" applyFont="1" applyBorder="1">
      <alignment vertical="center"/>
    </xf>
    <xf numFmtId="38" fontId="16" fillId="0" borderId="55" xfId="3" applyFont="1" applyBorder="1">
      <alignment vertical="center"/>
    </xf>
    <xf numFmtId="0" fontId="7" fillId="0" borderId="49" xfId="0" applyFont="1" applyBorder="1">
      <alignment vertical="center"/>
    </xf>
    <xf numFmtId="38" fontId="8" fillId="0" borderId="49" xfId="3" applyFont="1" applyBorder="1">
      <alignment vertical="center"/>
    </xf>
    <xf numFmtId="0" fontId="7" fillId="0" borderId="51" xfId="0" applyFont="1" applyBorder="1">
      <alignment vertical="center"/>
    </xf>
    <xf numFmtId="38" fontId="8" fillId="0" borderId="51" xfId="3" applyFont="1" applyBorder="1">
      <alignment vertical="center"/>
    </xf>
    <xf numFmtId="0" fontId="7" fillId="0" borderId="53" xfId="0" applyFont="1" applyBorder="1">
      <alignment vertical="center"/>
    </xf>
    <xf numFmtId="38" fontId="7" fillId="0" borderId="53" xfId="3" applyFont="1" applyBorder="1">
      <alignment vertical="center"/>
    </xf>
    <xf numFmtId="0" fontId="7" fillId="0" borderId="67" xfId="0" applyFont="1" applyBorder="1">
      <alignment vertical="center"/>
    </xf>
    <xf numFmtId="38" fontId="7" fillId="0" borderId="67" xfId="3" applyFont="1" applyBorder="1">
      <alignment vertical="center"/>
    </xf>
    <xf numFmtId="38" fontId="7" fillId="0" borderId="51" xfId="3" applyFont="1" applyBorder="1">
      <alignment vertical="center"/>
    </xf>
    <xf numFmtId="0" fontId="7" fillId="0" borderId="54" xfId="0" applyFont="1" applyBorder="1">
      <alignment vertical="center"/>
    </xf>
    <xf numFmtId="38" fontId="7" fillId="0" borderId="54" xfId="3" applyFont="1" applyBorder="1">
      <alignment vertical="center"/>
    </xf>
    <xf numFmtId="176" fontId="7" fillId="0" borderId="48" xfId="0" applyNumberFormat="1" applyFont="1" applyBorder="1">
      <alignment vertical="center"/>
    </xf>
    <xf numFmtId="176" fontId="7" fillId="0" borderId="50" xfId="0" applyNumberFormat="1" applyFont="1" applyBorder="1">
      <alignment vertical="center"/>
    </xf>
    <xf numFmtId="0" fontId="2" fillId="0" borderId="72" xfId="0" applyFont="1" applyBorder="1">
      <alignment vertical="center"/>
    </xf>
    <xf numFmtId="176" fontId="2" fillId="0" borderId="32" xfId="0" applyNumberFormat="1" applyFont="1" applyBorder="1">
      <alignment vertical="center"/>
    </xf>
    <xf numFmtId="0" fontId="16" fillId="3" borderId="41" xfId="0" applyFont="1" applyFill="1" applyBorder="1" applyAlignment="1">
      <alignment horizontal="center" vertical="center" shrinkToFit="1"/>
    </xf>
    <xf numFmtId="12" fontId="16" fillId="0" borderId="49" xfId="0" quotePrefix="1" applyNumberFormat="1" applyFont="1" applyBorder="1" applyAlignment="1">
      <alignment horizontal="center" vertical="center"/>
    </xf>
    <xf numFmtId="12" fontId="16" fillId="0" borderId="51" xfId="0" quotePrefix="1" applyNumberFormat="1" applyFont="1" applyBorder="1" applyAlignment="1">
      <alignment horizontal="center" vertical="center"/>
    </xf>
    <xf numFmtId="12" fontId="16" fillId="0" borderId="41" xfId="0" quotePrefix="1" applyNumberFormat="1" applyFont="1" applyBorder="1" applyAlignment="1">
      <alignment horizontal="center" vertical="center"/>
    </xf>
    <xf numFmtId="12" fontId="16" fillId="0" borderId="53" xfId="0" quotePrefix="1" applyNumberFormat="1" applyFont="1" applyBorder="1" applyAlignment="1">
      <alignment horizontal="center" vertical="center"/>
    </xf>
    <xf numFmtId="12" fontId="16" fillId="0" borderId="54" xfId="0" quotePrefix="1" applyNumberFormat="1" applyFont="1" applyBorder="1" applyAlignment="1">
      <alignment horizontal="center" vertical="center"/>
    </xf>
    <xf numFmtId="0" fontId="16" fillId="4" borderId="49" xfId="0" applyFont="1" applyFill="1" applyBorder="1">
      <alignment vertical="center"/>
    </xf>
    <xf numFmtId="0" fontId="16" fillId="4" borderId="51" xfId="0" applyFont="1" applyFill="1" applyBorder="1">
      <alignment vertical="center"/>
    </xf>
    <xf numFmtId="0" fontId="16" fillId="4" borderId="41" xfId="0" applyFont="1" applyFill="1" applyBorder="1">
      <alignment vertical="center"/>
    </xf>
    <xf numFmtId="0" fontId="16" fillId="4" borderId="53" xfId="0" applyFont="1" applyFill="1" applyBorder="1">
      <alignment vertical="center"/>
    </xf>
    <xf numFmtId="0" fontId="16" fillId="4" borderId="54" xfId="0" applyFont="1" applyFill="1" applyBorder="1">
      <alignment vertical="center"/>
    </xf>
    <xf numFmtId="0" fontId="7" fillId="4" borderId="23" xfId="0" applyFont="1" applyFill="1" applyBorder="1">
      <alignment vertical="center"/>
    </xf>
    <xf numFmtId="0" fontId="0" fillId="0" borderId="23" xfId="0" applyBorder="1">
      <alignment vertical="center"/>
    </xf>
    <xf numFmtId="12" fontId="8" fillId="0" borderId="49" xfId="3" quotePrefix="1" applyNumberFormat="1" applyFont="1" applyBorder="1" applyAlignment="1">
      <alignment horizontal="center" vertical="center"/>
    </xf>
    <xf numFmtId="12" fontId="8" fillId="0" borderId="51" xfId="3" quotePrefix="1" applyNumberFormat="1" applyFont="1" applyBorder="1" applyAlignment="1">
      <alignment horizontal="center" vertical="center"/>
    </xf>
    <xf numFmtId="12" fontId="8" fillId="0" borderId="53" xfId="3" quotePrefix="1" applyNumberFormat="1" applyFont="1" applyBorder="1" applyAlignment="1">
      <alignment horizontal="center" vertical="center"/>
    </xf>
    <xf numFmtId="12" fontId="8" fillId="0" borderId="67" xfId="3" quotePrefix="1" applyNumberFormat="1" applyFont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4" borderId="49" xfId="0" applyFont="1" applyFill="1" applyBorder="1">
      <alignment vertical="center"/>
    </xf>
    <xf numFmtId="0" fontId="2" fillId="4" borderId="51" xfId="0" applyFont="1" applyFill="1" applyBorder="1" applyAlignment="1">
      <alignment horizontal="center" vertical="center"/>
    </xf>
    <xf numFmtId="0" fontId="2" fillId="4" borderId="51" xfId="0" applyFont="1" applyFill="1" applyBorder="1">
      <alignment vertical="center"/>
    </xf>
    <xf numFmtId="38" fontId="16" fillId="0" borderId="58" xfId="3" applyFont="1" applyBorder="1">
      <alignment vertical="center"/>
    </xf>
    <xf numFmtId="38" fontId="16" fillId="0" borderId="62" xfId="3" applyFont="1" applyBorder="1">
      <alignment vertical="center"/>
    </xf>
    <xf numFmtId="38" fontId="16" fillId="0" borderId="29" xfId="3" applyFont="1" applyBorder="1">
      <alignment vertical="center"/>
    </xf>
    <xf numFmtId="38" fontId="16" fillId="0" borderId="66" xfId="3" applyFont="1" applyBorder="1">
      <alignment vertical="center"/>
    </xf>
    <xf numFmtId="38" fontId="16" fillId="0" borderId="77" xfId="3" applyFont="1" applyBorder="1">
      <alignment vertical="center"/>
    </xf>
    <xf numFmtId="38" fontId="16" fillId="0" borderId="27" xfId="3" applyFont="1" applyBorder="1" applyAlignment="1">
      <alignment vertical="center"/>
    </xf>
    <xf numFmtId="12" fontId="16" fillId="0" borderId="80" xfId="0" quotePrefix="1" applyNumberFormat="1" applyFont="1" applyBorder="1" applyAlignment="1">
      <alignment horizontal="center" vertical="center"/>
    </xf>
    <xf numFmtId="12" fontId="16" fillId="0" borderId="81" xfId="0" quotePrefix="1" applyNumberFormat="1" applyFont="1" applyBorder="1" applyAlignment="1">
      <alignment horizontal="center" vertical="center"/>
    </xf>
    <xf numFmtId="12" fontId="16" fillId="0" borderId="82" xfId="0" quotePrefix="1" applyNumberFormat="1" applyFont="1" applyBorder="1" applyAlignment="1">
      <alignment horizontal="center" vertical="center"/>
    </xf>
    <xf numFmtId="12" fontId="16" fillId="0" borderId="83" xfId="0" quotePrefix="1" applyNumberFormat="1" applyFont="1" applyBorder="1" applyAlignment="1">
      <alignment horizontal="center" vertical="center"/>
    </xf>
    <xf numFmtId="12" fontId="16" fillId="0" borderId="84" xfId="0" quotePrefix="1" applyNumberFormat="1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8" xfId="0" applyFont="1" applyBorder="1">
      <alignment vertical="center"/>
    </xf>
    <xf numFmtId="176" fontId="2" fillId="0" borderId="89" xfId="0" applyNumberFormat="1" applyFont="1" applyBorder="1">
      <alignment vertical="center"/>
    </xf>
    <xf numFmtId="0" fontId="23" fillId="0" borderId="51" xfId="0" applyFont="1" applyBorder="1">
      <alignment vertical="center"/>
    </xf>
    <xf numFmtId="0" fontId="22" fillId="0" borderId="49" xfId="0" applyFont="1" applyBorder="1" applyAlignment="1">
      <alignment horizontal="center" vertical="center"/>
    </xf>
    <xf numFmtId="0" fontId="22" fillId="0" borderId="49" xfId="0" applyFont="1" applyBorder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49" xfId="0" applyFont="1" applyBorder="1">
      <alignment vertical="center"/>
    </xf>
    <xf numFmtId="0" fontId="22" fillId="0" borderId="51" xfId="0" applyFont="1" applyBorder="1" applyAlignment="1">
      <alignment horizontal="center" vertical="center"/>
    </xf>
    <xf numFmtId="0" fontId="22" fillId="0" borderId="51" xfId="0" applyFont="1" applyBorder="1">
      <alignment vertical="center"/>
    </xf>
    <xf numFmtId="0" fontId="2" fillId="0" borderId="51" xfId="0" applyFont="1" applyBorder="1" applyAlignment="1">
      <alignment horizontal="center" vertical="center"/>
    </xf>
    <xf numFmtId="0" fontId="2" fillId="0" borderId="51" xfId="0" applyFont="1" applyBorder="1">
      <alignment vertical="center"/>
    </xf>
    <xf numFmtId="0" fontId="2" fillId="0" borderId="74" xfId="0" applyFont="1" applyBorder="1" applyAlignment="1">
      <alignment horizontal="center" vertical="center"/>
    </xf>
    <xf numFmtId="0" fontId="2" fillId="0" borderId="74" xfId="0" applyFont="1" applyBorder="1">
      <alignment vertical="center"/>
    </xf>
    <xf numFmtId="176" fontId="7" fillId="0" borderId="73" xfId="0" applyNumberFormat="1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12" fontId="8" fillId="0" borderId="90" xfId="3" quotePrefix="1" applyNumberFormat="1" applyFont="1" applyBorder="1" applyAlignment="1">
      <alignment horizontal="center" vertical="center"/>
    </xf>
    <xf numFmtId="12" fontId="8" fillId="0" borderId="91" xfId="3" quotePrefix="1" applyNumberFormat="1" applyFont="1" applyBorder="1" applyAlignment="1">
      <alignment horizontal="center" vertical="center"/>
    </xf>
    <xf numFmtId="12" fontId="8" fillId="0" borderId="74" xfId="3" quotePrefix="1" applyNumberFormat="1" applyFont="1" applyBorder="1" applyAlignment="1">
      <alignment horizontal="center" vertical="center"/>
    </xf>
    <xf numFmtId="0" fontId="23" fillId="0" borderId="54" xfId="0" applyFont="1" applyBorder="1">
      <alignment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11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5" fillId="0" borderId="0" xfId="0" applyFont="1" applyProtection="1">
      <alignment vertical="center"/>
      <protection locked="0"/>
    </xf>
    <xf numFmtId="0" fontId="13" fillId="0" borderId="0" xfId="0" applyFont="1" applyProtection="1">
      <alignment vertical="center"/>
      <protection locked="0"/>
    </xf>
    <xf numFmtId="0" fontId="16" fillId="0" borderId="0" xfId="0" applyFo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 shrinkToFit="1"/>
      <protection locked="0"/>
    </xf>
    <xf numFmtId="0" fontId="16" fillId="2" borderId="0" xfId="0" applyFont="1" applyFill="1" applyAlignment="1" applyProtection="1">
      <alignment vertical="center" shrinkToFit="1"/>
      <protection locked="0"/>
    </xf>
    <xf numFmtId="0" fontId="16" fillId="2" borderId="0" xfId="0" applyFont="1" applyFill="1" applyProtection="1">
      <alignment vertical="center"/>
      <protection locked="0"/>
    </xf>
    <xf numFmtId="0" fontId="16" fillId="3" borderId="41" xfId="0" applyFont="1" applyFill="1" applyBorder="1" applyAlignment="1" applyProtection="1">
      <alignment horizontal="center" vertical="center" shrinkToFit="1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center" vertical="center" shrinkToFit="1"/>
      <protection locked="0"/>
    </xf>
    <xf numFmtId="0" fontId="16" fillId="2" borderId="0" xfId="0" applyFont="1" applyFill="1" applyAlignment="1" applyProtection="1">
      <alignment horizontal="center" vertical="center" shrinkToFit="1"/>
      <protection locked="0"/>
    </xf>
    <xf numFmtId="0" fontId="18" fillId="3" borderId="1" xfId="0" applyFont="1" applyFill="1" applyBorder="1" applyAlignment="1" applyProtection="1">
      <alignment horizontal="center" vertical="center" wrapText="1"/>
      <protection locked="0"/>
    </xf>
    <xf numFmtId="0" fontId="16" fillId="2" borderId="0" xfId="0" applyFont="1" applyFill="1" applyAlignment="1" applyProtection="1">
      <alignment horizontal="left" vertical="center"/>
      <protection locked="0"/>
    </xf>
    <xf numFmtId="38" fontId="7" fillId="0" borderId="0" xfId="3" applyFont="1" applyProtection="1">
      <alignment vertical="center"/>
      <protection locked="0"/>
    </xf>
    <xf numFmtId="0" fontId="7" fillId="0" borderId="23" xfId="0" applyFont="1" applyBorder="1" applyProtection="1">
      <alignment vertical="center"/>
      <protection locked="0"/>
    </xf>
    <xf numFmtId="0" fontId="7" fillId="4" borderId="23" xfId="0" applyFont="1" applyFill="1" applyBorder="1" applyProtection="1">
      <alignment vertical="center"/>
      <protection locked="0"/>
    </xf>
    <xf numFmtId="0" fontId="16" fillId="4" borderId="49" xfId="0" applyFont="1" applyFill="1" applyBorder="1" applyProtection="1">
      <alignment vertical="center"/>
      <protection locked="0"/>
    </xf>
    <xf numFmtId="0" fontId="16" fillId="4" borderId="51" xfId="0" applyFont="1" applyFill="1" applyBorder="1" applyProtection="1">
      <alignment vertical="center"/>
      <protection locked="0"/>
    </xf>
    <xf numFmtId="0" fontId="16" fillId="4" borderId="41" xfId="0" applyFont="1" applyFill="1" applyBorder="1" applyProtection="1">
      <alignment vertical="center"/>
      <protection locked="0"/>
    </xf>
    <xf numFmtId="0" fontId="16" fillId="4" borderId="53" xfId="0" applyFont="1" applyFill="1" applyBorder="1" applyProtection="1">
      <alignment vertical="center"/>
      <protection locked="0"/>
    </xf>
    <xf numFmtId="0" fontId="16" fillId="4" borderId="54" xfId="0" applyFont="1" applyFill="1" applyBorder="1" applyProtection="1">
      <alignment vertical="center"/>
      <protection locked="0"/>
    </xf>
    <xf numFmtId="38" fontId="16" fillId="0" borderId="49" xfId="3" applyFont="1" applyBorder="1" applyProtection="1">
      <alignment vertical="center"/>
    </xf>
    <xf numFmtId="38" fontId="16" fillId="0" borderId="58" xfId="3" applyFont="1" applyBorder="1" applyProtection="1">
      <alignment vertical="center"/>
    </xf>
    <xf numFmtId="38" fontId="16" fillId="0" borderId="51" xfId="3" applyFont="1" applyBorder="1" applyProtection="1">
      <alignment vertical="center"/>
    </xf>
    <xf numFmtId="38" fontId="16" fillId="0" borderId="62" xfId="3" applyFont="1" applyBorder="1" applyProtection="1">
      <alignment vertical="center"/>
    </xf>
    <xf numFmtId="38" fontId="16" fillId="0" borderId="41" xfId="3" applyFont="1" applyBorder="1" applyProtection="1">
      <alignment vertical="center"/>
    </xf>
    <xf numFmtId="38" fontId="16" fillId="0" borderId="29" xfId="3" applyFont="1" applyBorder="1" applyProtection="1">
      <alignment vertical="center"/>
    </xf>
    <xf numFmtId="38" fontId="16" fillId="0" borderId="53" xfId="3" applyFont="1" applyBorder="1" applyProtection="1">
      <alignment vertical="center"/>
    </xf>
    <xf numFmtId="38" fontId="16" fillId="0" borderId="66" xfId="3" applyFont="1" applyBorder="1" applyProtection="1">
      <alignment vertical="center"/>
    </xf>
    <xf numFmtId="38" fontId="16" fillId="0" borderId="54" xfId="3" applyFont="1" applyBorder="1" applyProtection="1">
      <alignment vertical="center"/>
    </xf>
    <xf numFmtId="38" fontId="16" fillId="0" borderId="77" xfId="3" applyFont="1" applyBorder="1" applyProtection="1">
      <alignment vertical="center"/>
    </xf>
    <xf numFmtId="38" fontId="16" fillId="0" borderId="20" xfId="3" applyFont="1" applyBorder="1" applyAlignment="1" applyProtection="1">
      <alignment vertical="center"/>
    </xf>
    <xf numFmtId="38" fontId="16" fillId="0" borderId="27" xfId="3" applyFont="1" applyBorder="1" applyAlignment="1" applyProtection="1">
      <alignment vertical="center"/>
    </xf>
    <xf numFmtId="38" fontId="16" fillId="0" borderId="48" xfId="3" applyFont="1" applyBorder="1" applyProtection="1">
      <alignment vertical="center"/>
    </xf>
    <xf numFmtId="38" fontId="16" fillId="0" borderId="50" xfId="3" applyFont="1" applyBorder="1" applyProtection="1">
      <alignment vertical="center"/>
    </xf>
    <xf numFmtId="38" fontId="16" fillId="0" borderId="42" xfId="3" applyFont="1" applyBorder="1" applyProtection="1">
      <alignment vertical="center"/>
    </xf>
    <xf numFmtId="38" fontId="16" fillId="0" borderId="52" xfId="3" applyFont="1" applyBorder="1" applyProtection="1">
      <alignment vertical="center"/>
    </xf>
    <xf numFmtId="38" fontId="16" fillId="0" borderId="55" xfId="3" applyFont="1" applyBorder="1" applyProtection="1">
      <alignment vertical="center"/>
    </xf>
    <xf numFmtId="38" fontId="16" fillId="0" borderId="32" xfId="3" applyFont="1" applyBorder="1" applyAlignment="1" applyProtection="1">
      <alignment vertical="center"/>
    </xf>
    <xf numFmtId="38" fontId="16" fillId="0" borderId="103" xfId="3" applyFont="1" applyBorder="1" applyProtection="1">
      <alignment vertical="center"/>
    </xf>
    <xf numFmtId="38" fontId="16" fillId="0" borderId="104" xfId="3" applyFont="1" applyBorder="1" applyProtection="1">
      <alignment vertical="center"/>
    </xf>
    <xf numFmtId="38" fontId="16" fillId="0" borderId="105" xfId="3" applyFont="1" applyBorder="1" applyProtection="1">
      <alignment vertical="center"/>
    </xf>
    <xf numFmtId="38" fontId="16" fillId="0" borderId="106" xfId="3" applyFont="1" applyBorder="1" applyProtection="1">
      <alignment vertical="center"/>
    </xf>
    <xf numFmtId="38" fontId="16" fillId="0" borderId="107" xfId="3" applyFont="1" applyBorder="1" applyProtection="1">
      <alignment vertical="center"/>
    </xf>
    <xf numFmtId="38" fontId="16" fillId="0" borderId="108" xfId="3" applyFont="1" applyBorder="1" applyAlignment="1" applyProtection="1">
      <alignment vertical="center"/>
    </xf>
    <xf numFmtId="12" fontId="16" fillId="0" borderId="68" xfId="0" quotePrefix="1" applyNumberFormat="1" applyFont="1" applyBorder="1" applyAlignment="1">
      <alignment horizontal="center" vertical="center"/>
    </xf>
    <xf numFmtId="12" fontId="16" fillId="0" borderId="59" xfId="0" quotePrefix="1" applyNumberFormat="1" applyFont="1" applyBorder="1" applyAlignment="1">
      <alignment horizontal="center" vertical="center"/>
    </xf>
    <xf numFmtId="12" fontId="16" fillId="0" borderId="98" xfId="0" quotePrefix="1" applyNumberFormat="1" applyFont="1" applyBorder="1" applyAlignment="1">
      <alignment horizontal="center" vertical="center"/>
    </xf>
    <xf numFmtId="12" fontId="16" fillId="0" borderId="63" xfId="0" quotePrefix="1" applyNumberFormat="1" applyFont="1" applyBorder="1" applyAlignment="1">
      <alignment horizontal="center" vertical="center"/>
    </xf>
    <xf numFmtId="12" fontId="16" fillId="0" borderId="99" xfId="0" quotePrefix="1" applyNumberFormat="1" applyFont="1" applyBorder="1" applyAlignment="1">
      <alignment horizontal="center" vertical="center"/>
    </xf>
    <xf numFmtId="12" fontId="16" fillId="0" borderId="100" xfId="0" quotePrefix="1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12" fontId="16" fillId="0" borderId="93" xfId="0" quotePrefix="1" applyNumberFormat="1" applyFont="1" applyBorder="1" applyAlignment="1">
      <alignment horizontal="center" vertical="center"/>
    </xf>
    <xf numFmtId="12" fontId="16" fillId="0" borderId="95" xfId="0" quotePrefix="1" applyNumberFormat="1" applyFont="1" applyBorder="1" applyAlignment="1">
      <alignment horizontal="center" vertical="center"/>
    </xf>
    <xf numFmtId="12" fontId="16" fillId="0" borderId="94" xfId="0" quotePrefix="1" applyNumberFormat="1" applyFont="1" applyBorder="1" applyAlignment="1">
      <alignment horizontal="center" vertical="center"/>
    </xf>
    <xf numFmtId="12" fontId="16" fillId="0" borderId="92" xfId="0" quotePrefix="1" applyNumberFormat="1" applyFont="1" applyBorder="1" applyAlignment="1">
      <alignment horizontal="center" vertical="center"/>
    </xf>
    <xf numFmtId="12" fontId="16" fillId="0" borderId="91" xfId="0" quotePrefix="1" applyNumberFormat="1" applyFont="1" applyBorder="1" applyAlignment="1">
      <alignment horizontal="center" vertical="center"/>
    </xf>
    <xf numFmtId="12" fontId="16" fillId="0" borderId="74" xfId="0" quotePrefix="1" applyNumberFormat="1" applyFont="1" applyBorder="1" applyAlignment="1">
      <alignment horizontal="center" vertical="center"/>
    </xf>
    <xf numFmtId="12" fontId="16" fillId="0" borderId="67" xfId="0" quotePrefix="1" applyNumberFormat="1" applyFont="1" applyBorder="1" applyAlignment="1">
      <alignment horizontal="center" vertical="center"/>
    </xf>
    <xf numFmtId="12" fontId="16" fillId="0" borderId="90" xfId="0" quotePrefix="1" applyNumberFormat="1" applyFont="1" applyBorder="1" applyAlignment="1">
      <alignment horizontal="center" vertical="center"/>
    </xf>
    <xf numFmtId="0" fontId="24" fillId="4" borderId="23" xfId="0" applyFont="1" applyFill="1" applyBorder="1" applyProtection="1">
      <alignment vertical="center"/>
      <protection locked="0"/>
    </xf>
    <xf numFmtId="0" fontId="25" fillId="0" borderId="23" xfId="0" applyFont="1" applyBorder="1">
      <alignment vertical="center"/>
    </xf>
    <xf numFmtId="12" fontId="26" fillId="0" borderId="80" xfId="0" quotePrefix="1" applyNumberFormat="1" applyFont="1" applyBorder="1" applyAlignment="1">
      <alignment horizontal="center" vertical="center"/>
    </xf>
    <xf numFmtId="12" fontId="26" fillId="0" borderId="81" xfId="0" quotePrefix="1" applyNumberFormat="1" applyFont="1" applyBorder="1" applyAlignment="1">
      <alignment horizontal="center" vertical="center"/>
    </xf>
    <xf numFmtId="12" fontId="26" fillId="0" borderId="82" xfId="0" quotePrefix="1" applyNumberFormat="1" applyFont="1" applyBorder="1" applyAlignment="1">
      <alignment horizontal="center" vertical="center"/>
    </xf>
    <xf numFmtId="12" fontId="26" fillId="0" borderId="83" xfId="0" quotePrefix="1" applyNumberFormat="1" applyFont="1" applyBorder="1" applyAlignment="1">
      <alignment horizontal="center" vertical="center"/>
    </xf>
    <xf numFmtId="12" fontId="26" fillId="0" borderId="84" xfId="0" quotePrefix="1" applyNumberFormat="1" applyFont="1" applyBorder="1" applyAlignment="1">
      <alignment horizontal="center" vertical="center"/>
    </xf>
    <xf numFmtId="0" fontId="27" fillId="4" borderId="23" xfId="0" applyFont="1" applyFill="1" applyBorder="1">
      <alignment vertical="center"/>
    </xf>
    <xf numFmtId="0" fontId="7" fillId="0" borderId="0" xfId="0" applyFo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3" borderId="1" xfId="0" applyFont="1" applyFill="1" applyBorder="1" applyAlignment="1" applyProtection="1">
      <alignment horizontal="center" vertical="center" shrinkToFit="1"/>
      <protection locked="0"/>
    </xf>
    <xf numFmtId="0" fontId="16" fillId="4" borderId="15" xfId="0" applyFont="1" applyFill="1" applyBorder="1" applyAlignment="1" applyProtection="1">
      <alignment horizontal="left" vertical="center" shrinkToFit="1"/>
      <protection locked="0"/>
    </xf>
    <xf numFmtId="0" fontId="16" fillId="4" borderId="17" xfId="0" applyFont="1" applyFill="1" applyBorder="1" applyAlignment="1" applyProtection="1">
      <alignment horizontal="left" vertical="center" shrinkToFit="1"/>
      <protection locked="0"/>
    </xf>
    <xf numFmtId="0" fontId="16" fillId="3" borderId="41" xfId="0" applyFont="1" applyFill="1" applyBorder="1" applyAlignment="1" applyProtection="1">
      <alignment horizontal="center" vertical="center" shrinkToFit="1"/>
      <protection locked="0"/>
    </xf>
    <xf numFmtId="0" fontId="16" fillId="4" borderId="41" xfId="0" applyFont="1" applyFill="1" applyBorder="1" applyAlignment="1" applyProtection="1">
      <alignment horizontal="left" vertical="center" shrinkToFit="1"/>
      <protection locked="0"/>
    </xf>
    <xf numFmtId="0" fontId="17" fillId="3" borderId="1" xfId="0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 applyProtection="1">
      <alignment horizontal="left" vertical="center" shrinkToFit="1"/>
      <protection locked="0"/>
    </xf>
    <xf numFmtId="0" fontId="16" fillId="4" borderId="16" xfId="0" applyFont="1" applyFill="1" applyBorder="1" applyAlignment="1" applyProtection="1">
      <alignment horizontal="left" vertical="center" shrinkToFit="1"/>
      <protection locked="0"/>
    </xf>
    <xf numFmtId="0" fontId="16" fillId="4" borderId="28" xfId="0" applyFont="1" applyFill="1" applyBorder="1" applyAlignment="1" applyProtection="1">
      <alignment horizontal="left" vertical="center" shrinkToFit="1"/>
      <protection locked="0"/>
    </xf>
    <xf numFmtId="0" fontId="16" fillId="4" borderId="56" xfId="0" applyFont="1" applyFill="1" applyBorder="1" applyAlignment="1" applyProtection="1">
      <alignment horizontal="left" vertical="center" shrinkToFit="1"/>
      <protection locked="0"/>
    </xf>
    <xf numFmtId="0" fontId="16" fillId="4" borderId="28" xfId="0" applyFont="1" applyFill="1" applyBorder="1" applyAlignment="1" applyProtection="1">
      <alignment vertical="center" shrinkToFit="1"/>
      <protection locked="0"/>
    </xf>
    <xf numFmtId="0" fontId="16" fillId="4" borderId="56" xfId="0" applyFont="1" applyFill="1" applyBorder="1" applyAlignment="1" applyProtection="1">
      <alignment vertical="center" shrinkToFit="1"/>
      <protection locked="0"/>
    </xf>
    <xf numFmtId="0" fontId="16" fillId="4" borderId="15" xfId="0" applyFont="1" applyFill="1" applyBorder="1" applyAlignment="1" applyProtection="1">
      <alignment vertical="center" shrinkToFit="1"/>
      <protection locked="0"/>
    </xf>
    <xf numFmtId="0" fontId="16" fillId="4" borderId="17" xfId="0" applyFont="1" applyFill="1" applyBorder="1" applyAlignment="1" applyProtection="1">
      <alignment vertical="center" shrinkToFit="1"/>
      <protection locked="0"/>
    </xf>
    <xf numFmtId="0" fontId="16" fillId="4" borderId="15" xfId="0" applyFont="1" applyFill="1" applyBorder="1" applyProtection="1">
      <alignment vertical="center"/>
      <protection locked="0"/>
    </xf>
    <xf numFmtId="0" fontId="16" fillId="4" borderId="17" xfId="0" applyFont="1" applyFill="1" applyBorder="1" applyProtection="1">
      <alignment vertical="center"/>
      <protection locked="0"/>
    </xf>
    <xf numFmtId="0" fontId="16" fillId="3" borderId="96" xfId="0" applyFont="1" applyFill="1" applyBorder="1" applyAlignment="1">
      <alignment horizontal="center" vertical="center"/>
    </xf>
    <xf numFmtId="0" fontId="16" fillId="3" borderId="97" xfId="0" applyFont="1" applyFill="1" applyBorder="1" applyAlignment="1">
      <alignment horizontal="center" vertical="center"/>
    </xf>
    <xf numFmtId="0" fontId="16" fillId="3" borderId="86" xfId="0" applyFont="1" applyFill="1" applyBorder="1" applyAlignment="1">
      <alignment horizontal="center" vertical="center"/>
    </xf>
    <xf numFmtId="0" fontId="16" fillId="3" borderId="85" xfId="0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horizontal="center" vertical="center"/>
    </xf>
    <xf numFmtId="0" fontId="16" fillId="3" borderId="34" xfId="0" applyFont="1" applyFill="1" applyBorder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/>
      <protection locked="0"/>
    </xf>
    <xf numFmtId="0" fontId="16" fillId="3" borderId="20" xfId="0" applyFont="1" applyFill="1" applyBorder="1" applyAlignment="1" applyProtection="1">
      <alignment horizontal="center" vertical="center"/>
      <protection locked="0"/>
    </xf>
    <xf numFmtId="38" fontId="16" fillId="3" borderId="9" xfId="3" applyFont="1" applyFill="1" applyBorder="1" applyAlignment="1" applyProtection="1">
      <alignment horizontal="center" vertical="center"/>
    </xf>
    <xf numFmtId="38" fontId="16" fillId="3" borderId="20" xfId="3" applyFont="1" applyFill="1" applyBorder="1" applyAlignment="1" applyProtection="1">
      <alignment horizontal="center" vertical="center"/>
    </xf>
    <xf numFmtId="0" fontId="16" fillId="3" borderId="15" xfId="0" applyFont="1" applyFill="1" applyBorder="1" applyAlignment="1" applyProtection="1">
      <alignment horizontal="center" vertical="center" shrinkToFit="1"/>
      <protection locked="0"/>
    </xf>
    <xf numFmtId="0" fontId="16" fillId="3" borderId="17" xfId="0" applyFont="1" applyFill="1" applyBorder="1" applyAlignment="1" applyProtection="1">
      <alignment horizontal="center" vertical="center" shrinkToFit="1"/>
      <protection locked="0"/>
    </xf>
    <xf numFmtId="0" fontId="16" fillId="4" borderId="1" xfId="0" applyFont="1" applyFill="1" applyBorder="1" applyAlignment="1" applyProtection="1">
      <alignment horizontal="left" vertical="center" shrinkToFit="1"/>
      <protection locked="0"/>
    </xf>
    <xf numFmtId="0" fontId="16" fillId="0" borderId="1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3" borderId="47" xfId="0" applyFont="1" applyFill="1" applyBorder="1" applyAlignment="1" applyProtection="1">
      <alignment horizontal="center" vertical="center" shrinkToFit="1"/>
      <protection locked="0"/>
    </xf>
    <xf numFmtId="38" fontId="16" fillId="3" borderId="101" xfId="3" applyFont="1" applyFill="1" applyBorder="1" applyAlignment="1" applyProtection="1">
      <alignment horizontal="center" vertical="center" shrinkToFit="1"/>
    </xf>
    <xf numFmtId="38" fontId="16" fillId="3" borderId="102" xfId="3" applyFont="1" applyFill="1" applyBorder="1" applyAlignment="1" applyProtection="1">
      <alignment horizontal="center" vertical="center" shrinkToFit="1"/>
    </xf>
    <xf numFmtId="0" fontId="16" fillId="3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38" fontId="16" fillId="3" borderId="2" xfId="3" applyFont="1" applyFill="1" applyBorder="1" applyAlignment="1" applyProtection="1">
      <alignment horizontal="center" vertical="center"/>
    </xf>
    <xf numFmtId="38" fontId="16" fillId="3" borderId="14" xfId="3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38" fontId="16" fillId="3" borderId="75" xfId="3" applyFont="1" applyFill="1" applyBorder="1" applyAlignment="1" applyProtection="1">
      <alignment horizontal="center" vertical="center" shrinkToFit="1"/>
    </xf>
    <xf numFmtId="38" fontId="16" fillId="3" borderId="76" xfId="3" applyFont="1" applyFill="1" applyBorder="1" applyAlignment="1" applyProtection="1">
      <alignment horizontal="center" vertical="center" shrinkToFit="1"/>
    </xf>
    <xf numFmtId="0" fontId="16" fillId="3" borderId="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38" fontId="16" fillId="3" borderId="3" xfId="3" applyFont="1" applyFill="1" applyBorder="1" applyAlignment="1" applyProtection="1">
      <alignment horizontal="center" vertical="center" shrinkToFit="1"/>
    </xf>
    <xf numFmtId="38" fontId="16" fillId="3" borderId="6" xfId="3" applyFont="1" applyFill="1" applyBorder="1" applyAlignment="1" applyProtection="1">
      <alignment horizontal="center" vertical="center" shrinkToFit="1"/>
    </xf>
    <xf numFmtId="38" fontId="16" fillId="3" borderId="75" xfId="3" applyFont="1" applyFill="1" applyBorder="1" applyAlignment="1">
      <alignment horizontal="center" vertical="center" shrinkToFit="1"/>
    </xf>
    <xf numFmtId="38" fontId="16" fillId="3" borderId="76" xfId="3" applyFont="1" applyFill="1" applyBorder="1" applyAlignment="1">
      <alignment horizontal="center" vertical="center" shrinkToFit="1"/>
    </xf>
    <xf numFmtId="38" fontId="16" fillId="3" borderId="9" xfId="3" applyFont="1" applyFill="1" applyBorder="1" applyAlignment="1">
      <alignment horizontal="center" vertical="center"/>
    </xf>
    <xf numFmtId="38" fontId="16" fillId="3" borderId="20" xfId="3" applyFont="1" applyFill="1" applyBorder="1" applyAlignment="1">
      <alignment horizontal="center" vertical="center"/>
    </xf>
    <xf numFmtId="38" fontId="16" fillId="3" borderId="3" xfId="3" applyFont="1" applyFill="1" applyBorder="1" applyAlignment="1">
      <alignment horizontal="center" vertical="center" shrinkToFit="1"/>
    </xf>
    <xf numFmtId="38" fontId="16" fillId="3" borderId="6" xfId="3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shrinkToFit="1"/>
    </xf>
    <xf numFmtId="0" fontId="21" fillId="0" borderId="15" xfId="0" applyFont="1" applyBorder="1" applyAlignment="1">
      <alignment horizontal="left" vertical="center" shrinkToFit="1"/>
    </xf>
    <xf numFmtId="0" fontId="21" fillId="0" borderId="16" xfId="0" applyFont="1" applyBorder="1" applyAlignment="1">
      <alignment horizontal="left" vertical="center" shrinkToFit="1"/>
    </xf>
    <xf numFmtId="0" fontId="21" fillId="0" borderId="17" xfId="0" applyFont="1" applyBorder="1" applyAlignment="1">
      <alignment horizontal="left" vertical="center" shrinkToFit="1"/>
    </xf>
    <xf numFmtId="38" fontId="16" fillId="3" borderId="2" xfId="3" applyFont="1" applyFill="1" applyBorder="1" applyAlignment="1">
      <alignment horizontal="center" vertical="center"/>
    </xf>
    <xf numFmtId="38" fontId="16" fillId="3" borderId="14" xfId="3" applyFont="1" applyFill="1" applyBorder="1" applyAlignment="1">
      <alignment horizontal="center" vertical="center"/>
    </xf>
    <xf numFmtId="0" fontId="16" fillId="3" borderId="78" xfId="0" applyFont="1" applyFill="1" applyBorder="1" applyAlignment="1">
      <alignment horizontal="center" vertical="center"/>
    </xf>
    <xf numFmtId="0" fontId="16" fillId="3" borderId="79" xfId="0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 shrinkToFit="1"/>
    </xf>
    <xf numFmtId="0" fontId="21" fillId="2" borderId="17" xfId="4" applyFont="1" applyFill="1" applyBorder="1" applyAlignment="1">
      <alignment horizontal="center" vertical="center" shrinkToFit="1"/>
    </xf>
    <xf numFmtId="0" fontId="21" fillId="0" borderId="15" xfId="0" applyFont="1" applyBorder="1" applyAlignment="1">
      <alignment vertical="center" shrinkToFit="1"/>
    </xf>
    <xf numFmtId="0" fontId="21" fillId="0" borderId="17" xfId="0" applyFont="1" applyBorder="1" applyAlignment="1">
      <alignment vertical="center" shrinkToFit="1"/>
    </xf>
    <xf numFmtId="0" fontId="21" fillId="0" borderId="28" xfId="0" applyFont="1" applyBorder="1" applyAlignment="1">
      <alignment vertical="center" shrinkToFit="1"/>
    </xf>
    <xf numFmtId="0" fontId="21" fillId="0" borderId="56" xfId="0" applyFont="1" applyBorder="1" applyAlignment="1">
      <alignment vertical="center" shrinkToFit="1"/>
    </xf>
    <xf numFmtId="0" fontId="20" fillId="2" borderId="15" xfId="4" applyFont="1" applyFill="1" applyBorder="1" applyAlignment="1">
      <alignment horizontal="center" vertical="center" shrinkToFit="1"/>
    </xf>
    <xf numFmtId="0" fontId="20" fillId="2" borderId="17" xfId="4" applyFont="1" applyFill="1" applyBorder="1" applyAlignment="1">
      <alignment horizontal="center" vertical="center" shrinkToFit="1"/>
    </xf>
    <xf numFmtId="177" fontId="20" fillId="2" borderId="15" xfId="4" applyNumberFormat="1" applyFont="1" applyFill="1" applyBorder="1" applyAlignment="1">
      <alignment horizontal="left" vertical="center" indent="1" shrinkToFit="1"/>
    </xf>
    <xf numFmtId="177" fontId="20" fillId="2" borderId="17" xfId="4" applyNumberFormat="1" applyFont="1" applyFill="1" applyBorder="1" applyAlignment="1">
      <alignment horizontal="left" vertical="center" indent="1" shrinkToFit="1"/>
    </xf>
    <xf numFmtId="0" fontId="16" fillId="3" borderId="15" xfId="0" applyFont="1" applyFill="1" applyBorder="1" applyAlignment="1">
      <alignment horizontal="center" vertical="center" shrinkToFit="1"/>
    </xf>
    <xf numFmtId="0" fontId="16" fillId="3" borderId="17" xfId="0" applyFont="1" applyFill="1" applyBorder="1" applyAlignment="1">
      <alignment horizontal="center" vertical="center" shrinkToFit="1"/>
    </xf>
    <xf numFmtId="0" fontId="20" fillId="2" borderId="15" xfId="4" applyFont="1" applyFill="1" applyBorder="1" applyAlignment="1">
      <alignment horizontal="left" vertical="center" indent="1" shrinkToFit="1"/>
    </xf>
    <xf numFmtId="0" fontId="20" fillId="2" borderId="17" xfId="4" applyFont="1" applyFill="1" applyBorder="1" applyAlignment="1">
      <alignment horizontal="left" vertical="center" indent="1" shrinkToFit="1"/>
    </xf>
    <xf numFmtId="0" fontId="16" fillId="0" borderId="0" xfId="0" applyFont="1" applyAlignment="1">
      <alignment horizontal="left" vertical="center" shrinkToFit="1"/>
    </xf>
    <xf numFmtId="0" fontId="21" fillId="2" borderId="15" xfId="4" applyFont="1" applyFill="1" applyBorder="1" applyAlignment="1">
      <alignment horizontal="left" vertical="center" shrinkToFit="1"/>
    </xf>
    <xf numFmtId="0" fontId="21" fillId="2" borderId="17" xfId="4" applyFont="1" applyFill="1" applyBorder="1" applyAlignment="1">
      <alignment horizontal="left" vertical="center" shrinkToFit="1"/>
    </xf>
    <xf numFmtId="0" fontId="20" fillId="2" borderId="16" xfId="4" applyFont="1" applyFill="1" applyBorder="1" applyAlignment="1">
      <alignment horizontal="left" vertical="center" indent="1" shrinkToFit="1"/>
    </xf>
    <xf numFmtId="0" fontId="17" fillId="3" borderId="1" xfId="0" applyFont="1" applyFill="1" applyBorder="1" applyAlignment="1">
      <alignment horizontal="center" vertical="center" shrinkToFit="1"/>
    </xf>
    <xf numFmtId="0" fontId="20" fillId="2" borderId="1" xfId="4" applyFont="1" applyFill="1" applyBorder="1" applyAlignment="1">
      <alignment horizontal="center" vertical="center" shrinkToFit="1"/>
    </xf>
    <xf numFmtId="0" fontId="16" fillId="3" borderId="47" xfId="0" applyFont="1" applyFill="1" applyBorder="1" applyAlignment="1">
      <alignment horizontal="center" vertical="center" shrinkToFit="1"/>
    </xf>
    <xf numFmtId="0" fontId="21" fillId="0" borderId="28" xfId="0" applyFont="1" applyBorder="1" applyAlignment="1">
      <alignment horizontal="left" vertical="center" shrinkToFit="1"/>
    </xf>
    <xf numFmtId="0" fontId="21" fillId="0" borderId="56" xfId="0" applyFont="1" applyBorder="1" applyAlignment="1">
      <alignment horizontal="left" vertical="center" shrinkToFit="1"/>
    </xf>
    <xf numFmtId="0" fontId="16" fillId="3" borderId="41" xfId="0" applyFont="1" applyFill="1" applyBorder="1" applyAlignment="1">
      <alignment horizontal="center" vertical="center" shrinkToFit="1"/>
    </xf>
    <xf numFmtId="177" fontId="20" fillId="2" borderId="15" xfId="4" applyNumberFormat="1" applyFont="1" applyFill="1" applyBorder="1" applyAlignment="1">
      <alignment horizontal="left" vertical="center" shrinkToFit="1"/>
    </xf>
    <xf numFmtId="177" fontId="20" fillId="2" borderId="17" xfId="4" applyNumberFormat="1" applyFont="1" applyFill="1" applyBorder="1" applyAlignment="1">
      <alignment horizontal="left" vertical="center" shrinkToFit="1"/>
    </xf>
    <xf numFmtId="0" fontId="7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2" borderId="15" xfId="4" applyFont="1" applyFill="1" applyBorder="1" applyAlignment="1">
      <alignment horizontal="left" vertical="center" shrinkToFit="1"/>
    </xf>
    <xf numFmtId="0" fontId="20" fillId="2" borderId="17" xfId="4" applyFont="1" applyFill="1" applyBorder="1" applyAlignment="1">
      <alignment horizontal="left" vertical="center" shrinkToFit="1"/>
    </xf>
    <xf numFmtId="38" fontId="8" fillId="0" borderId="57" xfId="3" applyFont="1" applyBorder="1" applyAlignment="1">
      <alignment vertical="center"/>
    </xf>
    <xf numFmtId="38" fontId="0" fillId="0" borderId="58" xfId="3" applyFont="1" applyBorder="1" applyAlignment="1">
      <alignment vertical="center"/>
    </xf>
    <xf numFmtId="38" fontId="8" fillId="0" borderId="28" xfId="3" applyFont="1" applyBorder="1" applyAlignment="1">
      <alignment horizontal="right" vertical="center"/>
    </xf>
    <xf numFmtId="38" fontId="8" fillId="0" borderId="23" xfId="3" applyFont="1" applyBorder="1" applyAlignment="1">
      <alignment horizontal="right" vertical="center"/>
    </xf>
    <xf numFmtId="38" fontId="8" fillId="0" borderId="56" xfId="3" applyFont="1" applyBorder="1" applyAlignment="1">
      <alignment horizontal="right" vertical="center"/>
    </xf>
    <xf numFmtId="38" fontId="8" fillId="0" borderId="28" xfId="3" applyFont="1" applyBorder="1" applyAlignment="1">
      <alignment vertical="center"/>
    </xf>
    <xf numFmtId="38" fontId="8" fillId="0" borderId="29" xfId="3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38" fontId="8" fillId="0" borderId="63" xfId="3" applyFont="1" applyBorder="1" applyAlignment="1">
      <alignment horizontal="right" vertical="center"/>
    </xf>
    <xf numFmtId="38" fontId="8" fillId="0" borderId="64" xfId="3" applyFont="1" applyBorder="1" applyAlignment="1">
      <alignment horizontal="right" vertical="center"/>
    </xf>
    <xf numFmtId="38" fontId="8" fillId="0" borderId="65" xfId="3" applyFont="1" applyBorder="1" applyAlignment="1">
      <alignment horizontal="right" vertical="center"/>
    </xf>
    <xf numFmtId="38" fontId="8" fillId="0" borderId="63" xfId="3" applyFont="1" applyBorder="1" applyAlignment="1">
      <alignment vertical="center"/>
    </xf>
    <xf numFmtId="38" fontId="0" fillId="0" borderId="66" xfId="3" applyFont="1" applyBorder="1" applyAlignment="1">
      <alignment vertical="center"/>
    </xf>
    <xf numFmtId="38" fontId="8" fillId="0" borderId="54" xfId="3" applyFont="1" applyBorder="1" applyAlignment="1">
      <alignment horizontal="right" vertical="center"/>
    </xf>
    <xf numFmtId="38" fontId="0" fillId="0" borderId="29" xfId="3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8" fontId="8" fillId="0" borderId="49" xfId="3" applyFont="1" applyBorder="1" applyAlignment="1">
      <alignment horizontal="right" vertical="center"/>
    </xf>
    <xf numFmtId="38" fontId="8" fillId="0" borderId="59" xfId="3" applyFont="1" applyBorder="1" applyAlignment="1">
      <alignment horizontal="right" vertical="center"/>
    </xf>
    <xf numFmtId="38" fontId="8" fillId="0" borderId="60" xfId="3" applyFont="1" applyBorder="1" applyAlignment="1">
      <alignment horizontal="right" vertical="center"/>
    </xf>
    <xf numFmtId="38" fontId="8" fillId="0" borderId="61" xfId="3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38" fontId="8" fillId="0" borderId="30" xfId="3" applyFont="1" applyBorder="1" applyAlignment="1">
      <alignment vertical="center"/>
    </xf>
    <xf numFmtId="38" fontId="0" fillId="0" borderId="31" xfId="3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38" fontId="8" fillId="0" borderId="20" xfId="3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38" fontId="8" fillId="0" borderId="68" xfId="3" applyFont="1" applyBorder="1" applyAlignment="1">
      <alignment horizontal="right" vertical="center"/>
    </xf>
    <xf numFmtId="38" fontId="8" fillId="0" borderId="69" xfId="3" applyFont="1" applyBorder="1" applyAlignment="1">
      <alignment horizontal="right" vertical="center"/>
    </xf>
    <xf numFmtId="38" fontId="8" fillId="0" borderId="70" xfId="3" applyFont="1" applyBorder="1" applyAlignment="1">
      <alignment horizontal="right" vertical="center"/>
    </xf>
    <xf numFmtId="38" fontId="8" fillId="0" borderId="59" xfId="3" applyFont="1" applyBorder="1" applyAlignment="1">
      <alignment vertical="center"/>
    </xf>
    <xf numFmtId="38" fontId="8" fillId="0" borderId="62" xfId="3" applyFont="1" applyBorder="1" applyAlignment="1">
      <alignment vertical="center"/>
    </xf>
    <xf numFmtId="38" fontId="8" fillId="0" borderId="68" xfId="3" applyFont="1" applyBorder="1" applyAlignment="1">
      <alignment vertical="center"/>
    </xf>
    <xf numFmtId="38" fontId="8" fillId="0" borderId="71" xfId="3" applyFont="1" applyBorder="1" applyAlignment="1">
      <alignment vertical="center"/>
    </xf>
    <xf numFmtId="0" fontId="2" fillId="0" borderId="23" xfId="0" applyFont="1" applyBorder="1">
      <alignment vertical="center"/>
    </xf>
  </cellXfs>
  <cellStyles count="5">
    <cellStyle name="桁区切り" xfId="3" builtinId="6"/>
    <cellStyle name="桁区切り 2" xfId="2" xr:uid="{00000000-0005-0000-0000-000001000000}"/>
    <cellStyle name="標準" xfId="0" builtinId="0"/>
    <cellStyle name="標準 2" xfId="1" xr:uid="{00000000-0005-0000-0000-000003000000}"/>
    <cellStyle name="標準 3 2" xfId="4" xr:uid="{91BFEC31-AFAF-42BB-B0BB-FBE947298018}"/>
  </cellStyles>
  <dxfs count="0"/>
  <tableStyles count="0" defaultTableStyle="TableStyleMedium2" defaultPivotStyle="PivotStyleLight16"/>
  <colors>
    <mruColors>
      <color rgb="FFFFFFCC"/>
      <color rgb="FFFFFFFF"/>
      <color rgb="FFFF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109009</xdr:colOff>
      <xdr:row>6</xdr:row>
      <xdr:rowOff>1</xdr:rowOff>
    </xdr:from>
    <xdr:to>
      <xdr:col>10</xdr:col>
      <xdr:colOff>439209</xdr:colOff>
      <xdr:row>12</xdr:row>
      <xdr:rowOff>6351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EBD36F0C-4583-40BC-A0ED-A6A6DD84AB06}"/>
            </a:ext>
          </a:extLst>
        </xdr:cNvPr>
        <xdr:cNvSpPr/>
      </xdr:nvSpPr>
      <xdr:spPr>
        <a:xfrm>
          <a:off x="8258176" y="1090084"/>
          <a:ext cx="330200" cy="1466850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592668</xdr:colOff>
      <xdr:row>8</xdr:row>
      <xdr:rowOff>123824</xdr:rowOff>
    </xdr:from>
    <xdr:to>
      <xdr:col>16</xdr:col>
      <xdr:colOff>102658</xdr:colOff>
      <xdr:row>13</xdr:row>
      <xdr:rowOff>127000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8B785DA-6616-4D31-898B-9CC73C01870C}"/>
            </a:ext>
          </a:extLst>
        </xdr:cNvPr>
        <xdr:cNvSpPr txBox="1"/>
      </xdr:nvSpPr>
      <xdr:spPr>
        <a:xfrm>
          <a:off x="8741835" y="1700741"/>
          <a:ext cx="3764490" cy="1146176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rgbClr val="002060"/>
              </a:solidFill>
            </a:rPr>
            <a:t>◎申請者が、一体型事業所の場合（定期巡回・随時対応サービス事業所）は、こちらを記入してください。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◎「サ高住又は有料老人ホームの併設の有無」の選択忘れがないよう、ご注意ください。</a:t>
          </a:r>
          <a:endParaRPr kumimoji="1" lang="en-US" altLang="ja-JP" sz="1200" i="0">
            <a:solidFill>
              <a:srgbClr val="002060"/>
            </a:solidFill>
          </a:endParaRPr>
        </a:p>
      </xdr:txBody>
    </xdr:sp>
    <xdr:clientData/>
  </xdr:twoCellAnchor>
  <xdr:twoCellAnchor>
    <xdr:from>
      <xdr:col>10</xdr:col>
      <xdr:colOff>105834</xdr:colOff>
      <xdr:row>14</xdr:row>
      <xdr:rowOff>31750</xdr:rowOff>
    </xdr:from>
    <xdr:to>
      <xdr:col>10</xdr:col>
      <xdr:colOff>429684</xdr:colOff>
      <xdr:row>24</xdr:row>
      <xdr:rowOff>7407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1D5F700A-7426-4CCB-9097-AF9D9C84DF36}"/>
            </a:ext>
          </a:extLst>
        </xdr:cNvPr>
        <xdr:cNvSpPr/>
      </xdr:nvSpPr>
      <xdr:spPr>
        <a:xfrm>
          <a:off x="8255001" y="2995083"/>
          <a:ext cx="323850" cy="2409824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6350</xdr:colOff>
      <xdr:row>15</xdr:row>
      <xdr:rowOff>207433</xdr:rowOff>
    </xdr:from>
    <xdr:to>
      <xdr:col>16</xdr:col>
      <xdr:colOff>169334</xdr:colOff>
      <xdr:row>22</xdr:row>
      <xdr:rowOff>232833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8643D74-4EDB-46DA-B8BD-4A16272F87A2}"/>
            </a:ext>
          </a:extLst>
        </xdr:cNvPr>
        <xdr:cNvSpPr txBox="1"/>
      </xdr:nvSpPr>
      <xdr:spPr>
        <a:xfrm>
          <a:off x="8758767" y="3414183"/>
          <a:ext cx="3814234" cy="1729317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rgbClr val="002060"/>
              </a:solidFill>
            </a:rPr>
            <a:t>◎申請者が、連携型事業所の場合（訪問看護事業所）は、こちらを記入してください。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◎「サ高住又は有料老人ホームの併設の有無」の選択忘れがないよう、ご注意ください</a:t>
          </a:r>
          <a:r>
            <a:rPr kumimoji="1" lang="ja-JP" alt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◎連携先の定期巡回・随時対応サービス事業所が複数ある場合は、行を追加して、記入してください。</a:t>
          </a:r>
        </a:p>
      </xdr:txBody>
    </xdr:sp>
    <xdr:clientData/>
  </xdr:twoCellAnchor>
  <xdr:twoCellAnchor>
    <xdr:from>
      <xdr:col>11</xdr:col>
      <xdr:colOff>120651</xdr:colOff>
      <xdr:row>30</xdr:row>
      <xdr:rowOff>161926</xdr:rowOff>
    </xdr:from>
    <xdr:to>
      <xdr:col>16</xdr:col>
      <xdr:colOff>169333</xdr:colOff>
      <xdr:row>35</xdr:row>
      <xdr:rowOff>63500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1DB0970-D2A8-4EAA-8BAB-A84A02C67498}"/>
            </a:ext>
          </a:extLst>
        </xdr:cNvPr>
        <xdr:cNvSpPr txBox="1"/>
      </xdr:nvSpPr>
      <xdr:spPr>
        <a:xfrm>
          <a:off x="8873068" y="6797676"/>
          <a:ext cx="3699932" cy="1065741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</a:t>
          </a:r>
          <a:r>
            <a:rPr kumimoji="1" lang="ja-JP" altLang="en-US" sz="1200" i="0">
              <a:solidFill>
                <a:srgbClr val="002060"/>
              </a:solidFill>
            </a:rPr>
            <a:t>自動入力となっていますので、</a:t>
          </a:r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200" i="0">
              <a:solidFill>
                <a:srgbClr val="002060"/>
              </a:solidFill>
            </a:rPr>
            <a:t>下記「３　利用者にかかる保険者ごとの助成申請見込額」を記入ください。</a:t>
          </a:r>
        </a:p>
      </xdr:txBody>
    </xdr:sp>
    <xdr:clientData/>
  </xdr:twoCellAnchor>
  <xdr:twoCellAnchor>
    <xdr:from>
      <xdr:col>10</xdr:col>
      <xdr:colOff>102658</xdr:colOff>
      <xdr:row>25</xdr:row>
      <xdr:rowOff>116417</xdr:rowOff>
    </xdr:from>
    <xdr:to>
      <xdr:col>10</xdr:col>
      <xdr:colOff>370416</xdr:colOff>
      <xdr:row>41</xdr:row>
      <xdr:rowOff>10583</xdr:rowOff>
    </xdr:to>
    <xdr:sp macro="" textlink="">
      <xdr:nvSpPr>
        <xdr:cNvPr id="10" name="右中かっこ 9">
          <a:extLst>
            <a:ext uri="{FF2B5EF4-FFF2-40B4-BE49-F238E27FC236}">
              <a16:creationId xmlns:a16="http://schemas.microsoft.com/office/drawing/2014/main" id="{B1B01CFF-27BD-42E4-AE30-2A7A093AA8E9}"/>
            </a:ext>
          </a:extLst>
        </xdr:cNvPr>
        <xdr:cNvSpPr/>
      </xdr:nvSpPr>
      <xdr:spPr>
        <a:xfrm>
          <a:off x="8251825" y="5746750"/>
          <a:ext cx="267758" cy="3460750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42</xdr:row>
      <xdr:rowOff>95250</xdr:rowOff>
    </xdr:from>
    <xdr:to>
      <xdr:col>10</xdr:col>
      <xdr:colOff>455083</xdr:colOff>
      <xdr:row>60</xdr:row>
      <xdr:rowOff>163285</xdr:rowOff>
    </xdr:to>
    <xdr:sp macro="" textlink="">
      <xdr:nvSpPr>
        <xdr:cNvPr id="11" name="右中かっこ 10">
          <a:extLst>
            <a:ext uri="{FF2B5EF4-FFF2-40B4-BE49-F238E27FC236}">
              <a16:creationId xmlns:a16="http://schemas.microsoft.com/office/drawing/2014/main" id="{EBB2931D-D390-4D0E-BAC5-7643168D9C0B}"/>
            </a:ext>
          </a:extLst>
        </xdr:cNvPr>
        <xdr:cNvSpPr/>
      </xdr:nvSpPr>
      <xdr:spPr>
        <a:xfrm>
          <a:off x="8980714" y="9443357"/>
          <a:ext cx="359833" cy="3265714"/>
        </a:xfrm>
        <a:prstGeom prst="rightBrace">
          <a:avLst>
            <a:gd name="adj1" fmla="val 8333"/>
            <a:gd name="adj2" fmla="val 5129"/>
          </a:avLst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63499</xdr:colOff>
      <xdr:row>43</xdr:row>
      <xdr:rowOff>131232</xdr:rowOff>
    </xdr:from>
    <xdr:to>
      <xdr:col>18</xdr:col>
      <xdr:colOff>244928</xdr:colOff>
      <xdr:row>66</xdr:row>
      <xdr:rowOff>122463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0CE4A22-ED8E-4E1D-9CD1-F4D024833BEE}"/>
            </a:ext>
          </a:extLst>
        </xdr:cNvPr>
        <xdr:cNvSpPr txBox="1"/>
      </xdr:nvSpPr>
      <xdr:spPr>
        <a:xfrm>
          <a:off x="9602106" y="9588196"/>
          <a:ext cx="5515429" cy="4223053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◎サービス利用者の</a:t>
          </a:r>
          <a:r>
            <a:rPr kumimoji="1" lang="ja-JP" altLang="ja-JP" sz="11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保険者ごとに内訳</a:t>
          </a:r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を記入してください。</a:t>
          </a:r>
          <a:endParaRPr lang="ja-JP" altLang="ja-JP" sz="1200">
            <a:effectLst/>
          </a:endParaRPr>
        </a:p>
        <a:p>
          <a:r>
            <a:rPr kumimoji="1" lang="ja-JP" alt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他府県保険者</a:t>
          </a:r>
          <a:r>
            <a:rPr kumimoji="1" lang="ja-JP" altLang="en-US" sz="1100" i="0">
              <a:solidFill>
                <a:srgbClr val="00B0F0"/>
              </a:solidFill>
              <a:effectLst/>
              <a:latin typeface="+mn-lt"/>
              <a:ea typeface="+mn-ea"/>
              <a:cs typeface="+mn-cs"/>
            </a:rPr>
            <a:t>及び他市町保険者</a:t>
          </a:r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については、補助金の</a:t>
          </a:r>
          <a:r>
            <a:rPr kumimoji="1" lang="ja-JP" altLang="ja-JP" sz="110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対象外</a:t>
          </a:r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となります</a:t>
          </a:r>
          <a:r>
            <a:rPr kumimoji="1" lang="ja-JP" altLang="en-US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ので、内訳に含めないようにしてください。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</a:t>
          </a:r>
          <a:r>
            <a:rPr kumimoji="1" lang="en-US" altLang="ja-JP" sz="1200" b="1" i="0" u="sng">
              <a:solidFill>
                <a:srgbClr val="FF0000"/>
              </a:solidFill>
              <a:latin typeface="+mj-ea"/>
              <a:ea typeface="+mj-ea"/>
            </a:rPr>
            <a:t>4</a:t>
          </a:r>
          <a:r>
            <a:rPr kumimoji="1" lang="ja-JP" altLang="en-US" sz="1200" b="1" i="0" u="sng">
              <a:solidFill>
                <a:srgbClr val="FF0000"/>
              </a:solidFill>
              <a:latin typeface="+mj-ea"/>
              <a:ea typeface="+mj-ea"/>
            </a:rPr>
            <a:t>月から</a:t>
          </a:r>
          <a:r>
            <a:rPr kumimoji="1" lang="en-US" altLang="ja-JP" sz="1200" b="1" i="0" u="sng">
              <a:solidFill>
                <a:srgbClr val="FF0000"/>
              </a:solidFill>
              <a:latin typeface="+mj-ea"/>
              <a:ea typeface="+mj-ea"/>
            </a:rPr>
            <a:t>3</a:t>
          </a:r>
          <a:r>
            <a:rPr kumimoji="1" lang="ja-JP" altLang="en-US" sz="1200" b="1" i="0" u="sng">
              <a:solidFill>
                <a:srgbClr val="FF0000"/>
              </a:solidFill>
              <a:latin typeface="+mj-ea"/>
              <a:ea typeface="+mj-ea"/>
            </a:rPr>
            <a:t>月の１年間のサービス提供分での見込</a:t>
          </a:r>
          <a:r>
            <a:rPr kumimoji="1" lang="ja-JP" altLang="en-US" sz="1200" i="0">
              <a:solidFill>
                <a:srgbClr val="002060"/>
              </a:solidFill>
            </a:rPr>
            <a:t>を記入してください。</a:t>
          </a:r>
        </a:p>
        <a:p>
          <a:r>
            <a:rPr kumimoji="1" lang="ja-JP" altLang="en-US" sz="1200" i="0">
              <a:solidFill>
                <a:srgbClr val="002060"/>
              </a:solidFill>
            </a:rPr>
            <a:t>　</a:t>
          </a:r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◎「延べ人月数」については、以下の例に基づき、記入してください。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　</a:t>
          </a:r>
          <a:r>
            <a:rPr kumimoji="1" lang="ja-JP" altLang="en-US" sz="1200" b="1" i="0">
              <a:solidFill>
                <a:sysClr val="windowText" lastClr="000000"/>
              </a:solidFill>
              <a:latin typeface="+mn-ea"/>
              <a:ea typeface="+mn-ea"/>
            </a:rPr>
            <a:t>例１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：利用者</a:t>
          </a:r>
          <a:r>
            <a:rPr kumimoji="1" lang="en-US" altLang="ja-JP" sz="1200" i="0">
              <a:solidFill>
                <a:srgbClr val="002060"/>
              </a:solidFill>
              <a:latin typeface="+mn-ea"/>
              <a:ea typeface="+mn-ea"/>
            </a:rPr>
            <a:t>A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（要介護３）の月５回の訪問が５ヶ月、</a:t>
          </a:r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　　　　 利用者</a:t>
          </a:r>
          <a:r>
            <a:rPr kumimoji="1" lang="en-US" altLang="ja-JP" sz="1200" i="0">
              <a:solidFill>
                <a:srgbClr val="002060"/>
              </a:solidFill>
              <a:latin typeface="+mn-ea"/>
              <a:ea typeface="+mn-ea"/>
            </a:rPr>
            <a:t>B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（要介護３）の月５回の訪問が３か月の場合　</a:t>
          </a:r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→　延べ人月数：　（要介護３：５回が</a:t>
          </a:r>
          <a:r>
            <a:rPr kumimoji="1" lang="ja-JP" altLang="en-US" sz="1200" i="0" u="sng">
              <a:solidFill>
                <a:srgbClr val="002060"/>
              </a:solidFill>
              <a:latin typeface="+mn-ea"/>
              <a:ea typeface="+mn-ea"/>
            </a:rPr>
            <a:t>「８」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）</a:t>
          </a:r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　</a:t>
          </a:r>
          <a:r>
            <a:rPr kumimoji="1" lang="ja-JP" altLang="en-US" sz="1200" i="0" baseline="0">
              <a:solidFill>
                <a:srgbClr val="002060"/>
              </a:solidFill>
              <a:latin typeface="+mn-ea"/>
              <a:ea typeface="+mn-ea"/>
            </a:rPr>
            <a:t> </a:t>
          </a:r>
          <a:r>
            <a:rPr kumimoji="1" lang="ja-JP" altLang="ja-JP" sz="12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例</a:t>
          </a:r>
          <a:r>
            <a:rPr kumimoji="1" lang="ja-JP" altLang="en-US" sz="12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：利用者</a:t>
          </a:r>
          <a:r>
            <a:rPr kumimoji="1" lang="en-US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（要介護５）の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月６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回の訪問が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２ヶ月、月８回以上の訪問が６ヶ月</a:t>
          </a:r>
          <a:endParaRPr lang="ja-JP" altLang="ja-JP" sz="1200" i="0">
            <a:solidFill>
              <a:srgbClr val="002060"/>
            </a:solidFill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en-US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利用者</a:t>
          </a:r>
          <a:r>
            <a:rPr kumimoji="1" lang="en-US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（要介護５）の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月８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回以上の訪問が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８ヶ月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の場合　</a:t>
          </a:r>
          <a:endParaRPr kumimoji="1" lang="en-US" altLang="ja-JP" sz="1200" i="0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→　延べ人月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数：</a:t>
          </a:r>
          <a:r>
            <a:rPr kumimoji="1" lang="ja-JP" altLang="ja-JP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　（要介護</a:t>
          </a:r>
          <a:r>
            <a:rPr kumimoji="1" lang="ja-JP" altLang="en-US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５　</a:t>
          </a:r>
          <a:r>
            <a:rPr kumimoji="1" lang="ja-JP" altLang="ja-JP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kumimoji="1" lang="ja-JP" altLang="ja-JP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回が</a:t>
          </a:r>
          <a:r>
            <a:rPr kumimoji="1" lang="ja-JP" altLang="ja-JP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ja-JP" altLang="en-US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ja-JP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kumimoji="1" lang="ja-JP" altLang="en-US" sz="1100" i="0" u="none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、８回以上が</a:t>
          </a:r>
          <a:r>
            <a:rPr kumimoji="1" lang="ja-JP" altLang="en-US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「１４」</a:t>
          </a:r>
          <a:endParaRPr lang="ja-JP" altLang="ja-JP" sz="1200" i="0">
            <a:solidFill>
              <a:srgbClr val="002060"/>
            </a:solidFill>
            <a:effectLst/>
          </a:endParaRPr>
        </a:p>
        <a:p>
          <a:endParaRPr lang="en-US" altLang="ja-JP" sz="1200" i="0">
            <a:effectLst/>
          </a:endParaRPr>
        </a:p>
        <a:p>
          <a:r>
            <a:rPr lang="ja-JP" altLang="en-US" sz="1200" i="0">
              <a:effectLst/>
            </a:rPr>
            <a:t>◎「延べ人月数」のカウント用に、別シートを用意しております。</a:t>
          </a:r>
          <a:endParaRPr lang="en-US" altLang="ja-JP" sz="1200" i="0">
            <a:effectLst/>
          </a:endParaRPr>
        </a:p>
        <a:p>
          <a:r>
            <a:rPr lang="ja-JP" altLang="en-US" sz="1200" b="1" i="0">
              <a:solidFill>
                <a:srgbClr val="FF0000"/>
              </a:solidFill>
              <a:effectLst/>
            </a:rPr>
            <a:t>　　別シートは交付申請や実績報告にも使用します</a:t>
          </a:r>
          <a:r>
            <a:rPr lang="ja-JP" altLang="en-US" sz="1200" i="0">
              <a:effectLst/>
            </a:rPr>
            <a:t>ので、是非ご活用ください。</a:t>
          </a:r>
          <a:endParaRPr lang="ja-JP" altLang="ja-JP" sz="1200" i="0">
            <a:effectLst/>
          </a:endParaRPr>
        </a:p>
        <a:p>
          <a:endParaRPr kumimoji="1" lang="en-US" altLang="ja-JP" sz="1100" i="0">
            <a:latin typeface="+mn-ea"/>
            <a:ea typeface="+mn-ea"/>
          </a:endParaRPr>
        </a:p>
        <a:p>
          <a:endParaRPr kumimoji="1" lang="ja-JP" altLang="en-US" sz="1100" i="0"/>
        </a:p>
      </xdr:txBody>
    </xdr:sp>
    <xdr:clientData/>
  </xdr:twoCellAnchor>
  <xdr:twoCellAnchor>
    <xdr:from>
      <xdr:col>1</xdr:col>
      <xdr:colOff>190499</xdr:colOff>
      <xdr:row>61</xdr:row>
      <xdr:rowOff>54430</xdr:rowOff>
    </xdr:from>
    <xdr:to>
      <xdr:col>8</xdr:col>
      <xdr:colOff>748393</xdr:colOff>
      <xdr:row>73</xdr:row>
      <xdr:rowOff>136072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1F30EAB-20AC-4FFA-BDB5-676FBF3E1628}"/>
            </a:ext>
          </a:extLst>
        </xdr:cNvPr>
        <xdr:cNvSpPr txBox="1"/>
      </xdr:nvSpPr>
      <xdr:spPr>
        <a:xfrm>
          <a:off x="462642" y="12790716"/>
          <a:ext cx="7361465" cy="2367642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600" i="0">
            <a:solidFill>
              <a:srgbClr val="0070C0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600" i="0">
            <a:solidFill>
              <a:srgbClr val="0070C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60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◎</a:t>
          </a:r>
          <a:r>
            <a:rPr kumimoji="1" lang="ja-JP" altLang="en-US" sz="160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加古川市分のみ入力してください。</a:t>
          </a:r>
          <a:endParaRPr kumimoji="1" lang="en-US" altLang="ja-JP" sz="1600" i="0">
            <a:solidFill>
              <a:srgbClr val="0070C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en-US" altLang="ja-JP" sz="16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6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兵庫県への提出分と異なり、</a:t>
          </a:r>
          <a:r>
            <a:rPr kumimoji="1" lang="ja-JP" altLang="en-US" sz="16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他市保険者</a:t>
          </a:r>
          <a:r>
            <a:rPr kumimoji="1" lang="ja-JP" altLang="ja-JP" sz="16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分</a:t>
          </a:r>
          <a:r>
            <a:rPr kumimoji="1" lang="ja-JP" altLang="en-US" sz="16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6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入力</a:t>
          </a:r>
          <a:r>
            <a:rPr kumimoji="1" lang="ja-JP" altLang="en-US" sz="16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は</a:t>
          </a:r>
          <a:r>
            <a:rPr kumimoji="1" lang="ja-JP" altLang="ja-JP" sz="160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不要です。</a:t>
          </a:r>
          <a:endParaRPr lang="ja-JP" altLang="ja-JP" sz="1800">
            <a:solidFill>
              <a:srgbClr val="0070C0"/>
            </a:solidFill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1068916</xdr:colOff>
      <xdr:row>6</xdr:row>
      <xdr:rowOff>10584</xdr:rowOff>
    </xdr:from>
    <xdr:to>
      <xdr:col>8</xdr:col>
      <xdr:colOff>325966</xdr:colOff>
      <xdr:row>12</xdr:row>
      <xdr:rowOff>7409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11D5A8CC-0098-4461-8733-82AB5742E6FF}"/>
            </a:ext>
          </a:extLst>
        </xdr:cNvPr>
        <xdr:cNvSpPr/>
      </xdr:nvSpPr>
      <xdr:spPr>
        <a:xfrm>
          <a:off x="6476999" y="1100667"/>
          <a:ext cx="336550" cy="1457325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444500</xdr:colOff>
      <xdr:row>8</xdr:row>
      <xdr:rowOff>66675</xdr:rowOff>
    </xdr:from>
    <xdr:to>
      <xdr:col>13</xdr:col>
      <xdr:colOff>621241</xdr:colOff>
      <xdr:row>13</xdr:row>
      <xdr:rowOff>136072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41FA9A2-F908-432E-BE0E-BE654060CFF6}"/>
            </a:ext>
          </a:extLst>
        </xdr:cNvPr>
        <xdr:cNvSpPr txBox="1"/>
      </xdr:nvSpPr>
      <xdr:spPr>
        <a:xfrm>
          <a:off x="7520214" y="1685925"/>
          <a:ext cx="4803170" cy="1226004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rgbClr val="002060"/>
              </a:solidFill>
            </a:rPr>
            <a:t>◎申請者が、一体型事業所の場合（定期巡回・随時対応サービス事業所）は、こちらを記入してください。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ja-JP" altLang="en-US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◎「サ高住又は有料老人ホームの併設の有無」の選択忘れがないよう、ご注意ください。</a:t>
          </a:r>
        </a:p>
        <a:p>
          <a:endParaRPr kumimoji="1" lang="en-US" altLang="ja-JP" sz="1200" i="0">
            <a:solidFill>
              <a:srgbClr val="002060"/>
            </a:solidFill>
          </a:endParaRPr>
        </a:p>
        <a:p>
          <a:endParaRPr kumimoji="1" lang="ja-JP" altLang="en-US" sz="1200" i="0">
            <a:solidFill>
              <a:srgbClr val="002060"/>
            </a:solidFill>
          </a:endParaRPr>
        </a:p>
      </xdr:txBody>
    </xdr:sp>
    <xdr:clientData/>
  </xdr:twoCellAnchor>
  <xdr:twoCellAnchor>
    <xdr:from>
      <xdr:col>8</xdr:col>
      <xdr:colOff>0</xdr:colOff>
      <xdr:row>14</xdr:row>
      <xdr:rowOff>21168</xdr:rowOff>
    </xdr:from>
    <xdr:to>
      <xdr:col>8</xdr:col>
      <xdr:colOff>327025</xdr:colOff>
      <xdr:row>24</xdr:row>
      <xdr:rowOff>0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F1F73997-6570-44CF-886F-F89CA9083B35}"/>
            </a:ext>
          </a:extLst>
        </xdr:cNvPr>
        <xdr:cNvSpPr/>
      </xdr:nvSpPr>
      <xdr:spPr>
        <a:xfrm>
          <a:off x="6487583" y="2984501"/>
          <a:ext cx="327025" cy="2412999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483658</xdr:colOff>
      <xdr:row>17</xdr:row>
      <xdr:rowOff>136072</xdr:rowOff>
    </xdr:from>
    <xdr:to>
      <xdr:col>13</xdr:col>
      <xdr:colOff>603249</xdr:colOff>
      <xdr:row>25</xdr:row>
      <xdr:rowOff>31750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DE5535C-14DD-427D-910A-433E2AE19D44}"/>
            </a:ext>
          </a:extLst>
        </xdr:cNvPr>
        <xdr:cNvSpPr txBox="1"/>
      </xdr:nvSpPr>
      <xdr:spPr>
        <a:xfrm>
          <a:off x="7559372" y="3891643"/>
          <a:ext cx="4746020" cy="1841500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rgbClr val="002060"/>
              </a:solidFill>
            </a:rPr>
            <a:t>◎申請者が、連携型事業所の場合（訪問看護事業所）は、こちらを記入してください。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ja-JP" altLang="en-US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◎「サ高住又は有料老人ホームの併設の有無」の選択忘れがないよう、ご注意ください。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◎連携先の定期巡回・随時対応サービス事業所が複数ある場合は、行を追加して、記入してください。</a:t>
          </a:r>
        </a:p>
      </xdr:txBody>
    </xdr:sp>
    <xdr:clientData/>
  </xdr:twoCellAnchor>
  <xdr:twoCellAnchor>
    <xdr:from>
      <xdr:col>3</xdr:col>
      <xdr:colOff>10583</xdr:colOff>
      <xdr:row>31</xdr:row>
      <xdr:rowOff>10583</xdr:rowOff>
    </xdr:from>
    <xdr:to>
      <xdr:col>7</xdr:col>
      <xdr:colOff>762708</xdr:colOff>
      <xdr:row>37</xdr:row>
      <xdr:rowOff>39162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0A0516F-8782-4EA6-B9B6-8F60632CA1E8}"/>
            </a:ext>
          </a:extLst>
        </xdr:cNvPr>
        <xdr:cNvSpPr txBox="1"/>
      </xdr:nvSpPr>
      <xdr:spPr>
        <a:xfrm>
          <a:off x="1589012" y="6936619"/>
          <a:ext cx="5065589" cy="1416507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</a:t>
          </a:r>
          <a:r>
            <a:rPr kumimoji="1" lang="ja-JP" altLang="en-US" sz="1200" i="0">
              <a:solidFill>
                <a:srgbClr val="002060"/>
              </a:solidFill>
            </a:rPr>
            <a:t>自動入力となっていますので、</a:t>
          </a:r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200" i="0">
              <a:solidFill>
                <a:srgbClr val="002060"/>
              </a:solidFill>
            </a:rPr>
            <a:t>下記「３　利用者にかかる保険者ごとの助成申請見込額」を記入ください。</a:t>
          </a:r>
        </a:p>
      </xdr:txBody>
    </xdr:sp>
    <xdr:clientData/>
  </xdr:twoCellAnchor>
  <xdr:twoCellAnchor>
    <xdr:from>
      <xdr:col>5</xdr:col>
      <xdr:colOff>92074</xdr:colOff>
      <xdr:row>49</xdr:row>
      <xdr:rowOff>109009</xdr:rowOff>
    </xdr:from>
    <xdr:to>
      <xdr:col>5</xdr:col>
      <xdr:colOff>663574</xdr:colOff>
      <xdr:row>51</xdr:row>
      <xdr:rowOff>28576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1004579-0D03-40B7-A988-A6DB63778A94}"/>
            </a:ext>
          </a:extLst>
        </xdr:cNvPr>
        <xdr:cNvSpPr txBox="1"/>
      </xdr:nvSpPr>
      <xdr:spPr>
        <a:xfrm>
          <a:off x="3319991" y="10554759"/>
          <a:ext cx="571500" cy="300567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i="0">
              <a:solidFill>
                <a:srgbClr val="002060"/>
              </a:solidFill>
            </a:rPr>
            <a:t>例１</a:t>
          </a:r>
          <a:endParaRPr kumimoji="1" lang="en-US" altLang="ja-JP" sz="1200" i="0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84667</xdr:colOff>
      <xdr:row>73</xdr:row>
      <xdr:rowOff>127000</xdr:rowOff>
    </xdr:from>
    <xdr:to>
      <xdr:col>5</xdr:col>
      <xdr:colOff>656167</xdr:colOff>
      <xdr:row>75</xdr:row>
      <xdr:rowOff>52917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4BC0146-C8E2-4DF4-A64E-1051C6A71543}"/>
            </a:ext>
          </a:extLst>
        </xdr:cNvPr>
        <xdr:cNvSpPr txBox="1"/>
      </xdr:nvSpPr>
      <xdr:spPr>
        <a:xfrm>
          <a:off x="3312584" y="15144750"/>
          <a:ext cx="571500" cy="306917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i="0">
              <a:solidFill>
                <a:srgbClr val="002060"/>
              </a:solidFill>
            </a:rPr>
            <a:t>例２</a:t>
          </a:r>
          <a:endParaRPr kumimoji="1" lang="en-US" altLang="ja-JP" sz="1200" i="0">
            <a:solidFill>
              <a:srgbClr val="002060"/>
            </a:solidFill>
          </a:endParaRPr>
        </a:p>
      </xdr:txBody>
    </xdr:sp>
    <xdr:clientData/>
  </xdr:twoCellAnchor>
  <xdr:twoCellAnchor>
    <xdr:from>
      <xdr:col>9</xdr:col>
      <xdr:colOff>382057</xdr:colOff>
      <xdr:row>51</xdr:row>
      <xdr:rowOff>3175</xdr:rowOff>
    </xdr:from>
    <xdr:to>
      <xdr:col>14</xdr:col>
      <xdr:colOff>1008592</xdr:colOff>
      <xdr:row>74</xdr:row>
      <xdr:rowOff>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BAE8524-41FA-466E-A7CB-EBA79BFBC0DE}"/>
            </a:ext>
          </a:extLst>
        </xdr:cNvPr>
        <xdr:cNvSpPr txBox="1"/>
      </xdr:nvSpPr>
      <xdr:spPr>
        <a:xfrm>
          <a:off x="8614378" y="10834461"/>
          <a:ext cx="4776714" cy="4378325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◎サービス利用者の</a:t>
          </a:r>
          <a:r>
            <a:rPr kumimoji="1" lang="ja-JP" altLang="ja-JP" sz="12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保険者ごとに内訳</a:t>
          </a:r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を記入してください。</a:t>
          </a:r>
          <a:endParaRPr lang="ja-JP" altLang="ja-JP" sz="1200">
            <a:effectLst/>
          </a:endParaRPr>
        </a:p>
        <a:p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他府県保険者</a:t>
          </a:r>
          <a:r>
            <a:rPr kumimoji="1" lang="ja-JP" altLang="ja-JP" sz="1100" i="0">
              <a:solidFill>
                <a:srgbClr val="00B0F0"/>
              </a:solidFill>
              <a:effectLst/>
              <a:latin typeface="+mn-lt"/>
              <a:ea typeface="+mn-ea"/>
              <a:cs typeface="+mn-cs"/>
            </a:rPr>
            <a:t>及び他市町保険者</a:t>
          </a:r>
          <a:r>
            <a:rPr kumimoji="1" lang="ja-JP" altLang="ja-JP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については、補助金の対象外となりますので、内訳に含めないようにしてください。</a:t>
          </a:r>
          <a:endParaRPr lang="ja-JP" altLang="ja-JP" sz="1100">
            <a:effectLst/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</a:t>
          </a:r>
          <a:r>
            <a:rPr kumimoji="1" lang="en-US" altLang="ja-JP" sz="12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2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月から</a:t>
          </a:r>
          <a:r>
            <a:rPr kumimoji="1" lang="en-US" altLang="ja-JP" sz="12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kumimoji="1" lang="ja-JP" altLang="ja-JP" sz="1200" b="1" i="0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月の１年間のサービス提供分での見込</a:t>
          </a:r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を記入してください。</a:t>
          </a:r>
          <a:endParaRPr lang="ja-JP" altLang="ja-JP" sz="1200">
            <a:effectLst/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◎「延べ人月数」については、以下の例に基づき、記入してください。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　</a:t>
          </a:r>
          <a:r>
            <a:rPr kumimoji="1" lang="ja-JP" altLang="en-US" sz="1200" b="1" i="0">
              <a:solidFill>
                <a:sysClr val="windowText" lastClr="000000"/>
              </a:solidFill>
              <a:latin typeface="+mn-ea"/>
              <a:ea typeface="+mn-ea"/>
            </a:rPr>
            <a:t>例１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：利用者</a:t>
          </a:r>
          <a:r>
            <a:rPr kumimoji="1" lang="en-US" altLang="ja-JP" sz="1200" i="0">
              <a:solidFill>
                <a:srgbClr val="002060"/>
              </a:solidFill>
              <a:latin typeface="+mn-ea"/>
              <a:ea typeface="+mn-ea"/>
            </a:rPr>
            <a:t>A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（要介護３）の月５回の訪問が５ヶ月、</a:t>
          </a:r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　　　　 利用者</a:t>
          </a:r>
          <a:r>
            <a:rPr kumimoji="1" lang="en-US" altLang="ja-JP" sz="1200" i="0">
              <a:solidFill>
                <a:srgbClr val="002060"/>
              </a:solidFill>
              <a:latin typeface="+mn-ea"/>
              <a:ea typeface="+mn-ea"/>
            </a:rPr>
            <a:t>B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（要介護３）の月５回の訪問が３か月の場合　</a:t>
          </a:r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→　延べ人月数：　（要介護３：５回が</a:t>
          </a:r>
          <a:r>
            <a:rPr kumimoji="1" lang="ja-JP" altLang="en-US" sz="1200" i="0" u="sng">
              <a:solidFill>
                <a:srgbClr val="002060"/>
              </a:solidFill>
              <a:latin typeface="+mn-ea"/>
              <a:ea typeface="+mn-ea"/>
            </a:rPr>
            <a:t>「８」</a:t>
          </a:r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）</a:t>
          </a:r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endParaRPr kumimoji="1" lang="en-US" altLang="ja-JP" sz="1200" i="0">
            <a:solidFill>
              <a:srgbClr val="002060"/>
            </a:solidFill>
            <a:latin typeface="+mn-ea"/>
            <a:ea typeface="+mn-ea"/>
          </a:endParaRPr>
        </a:p>
        <a:p>
          <a:r>
            <a:rPr kumimoji="1" lang="ja-JP" altLang="en-US" sz="1200" i="0">
              <a:solidFill>
                <a:srgbClr val="002060"/>
              </a:solidFill>
              <a:latin typeface="+mn-ea"/>
              <a:ea typeface="+mn-ea"/>
            </a:rPr>
            <a:t>　</a:t>
          </a:r>
          <a:r>
            <a:rPr kumimoji="1" lang="ja-JP" altLang="en-US" sz="1200" i="0" baseline="0">
              <a:solidFill>
                <a:srgbClr val="002060"/>
              </a:solidFill>
              <a:latin typeface="+mn-ea"/>
              <a:ea typeface="+mn-ea"/>
            </a:rPr>
            <a:t> </a:t>
          </a:r>
          <a:r>
            <a:rPr kumimoji="1" lang="ja-JP" altLang="ja-JP" sz="12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例</a:t>
          </a:r>
          <a:r>
            <a:rPr kumimoji="1" lang="ja-JP" altLang="en-US" sz="12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：利用者</a:t>
          </a:r>
          <a:r>
            <a:rPr kumimoji="1" lang="en-US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（要介護５）の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月６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回の訪問が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２ヶ月、月８回以上の訪問が６ヶ月</a:t>
          </a:r>
          <a:endParaRPr lang="ja-JP" altLang="ja-JP" sz="1200" i="0">
            <a:solidFill>
              <a:srgbClr val="002060"/>
            </a:solidFill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en-US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利用者</a:t>
          </a:r>
          <a:r>
            <a:rPr kumimoji="1" lang="en-US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（要介護５）の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月８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回以上の訪問が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８ヶ月</a:t>
          </a: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の場合　</a:t>
          </a:r>
          <a:endParaRPr kumimoji="1" lang="en-US" altLang="ja-JP" sz="1200" i="0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→　延べ人月</a:t>
          </a:r>
          <a:r>
            <a:rPr kumimoji="1" lang="ja-JP" altLang="en-US" sz="12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数：</a:t>
          </a:r>
          <a:r>
            <a:rPr kumimoji="1" lang="ja-JP" altLang="ja-JP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　（要介護</a:t>
          </a:r>
          <a:r>
            <a:rPr kumimoji="1" lang="ja-JP" altLang="en-US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５　</a:t>
          </a:r>
          <a:r>
            <a:rPr kumimoji="1" lang="ja-JP" altLang="ja-JP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６</a:t>
          </a:r>
          <a:r>
            <a:rPr kumimoji="1" lang="ja-JP" altLang="ja-JP" sz="1100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回が</a:t>
          </a:r>
          <a:r>
            <a:rPr kumimoji="1" lang="ja-JP" altLang="ja-JP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kumimoji="1" lang="ja-JP" altLang="en-US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２</a:t>
          </a:r>
          <a:r>
            <a:rPr kumimoji="1" lang="ja-JP" altLang="ja-JP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kumimoji="1" lang="ja-JP" altLang="en-US" sz="1100" i="0" u="none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、８回以上が</a:t>
          </a:r>
          <a:r>
            <a:rPr kumimoji="1" lang="ja-JP" altLang="en-US" sz="1100" i="0" u="sng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「１４」</a:t>
          </a:r>
          <a:endParaRPr lang="ja-JP" altLang="ja-JP" sz="1200" i="0">
            <a:solidFill>
              <a:srgbClr val="002060"/>
            </a:solidFill>
            <a:effectLst/>
          </a:endParaRPr>
        </a:p>
        <a:p>
          <a:endParaRPr lang="en-US" altLang="ja-JP" sz="1200" i="0">
            <a:effectLst/>
          </a:endParaRPr>
        </a:p>
        <a:p>
          <a:r>
            <a:rPr lang="ja-JP" altLang="en-US" sz="1200" i="0">
              <a:effectLst/>
            </a:rPr>
            <a:t>◎「延べ人月数」のカウント用に、別シートを用意しております。</a:t>
          </a:r>
          <a:endParaRPr lang="en-US" altLang="ja-JP" sz="1200" i="0">
            <a:effectLst/>
          </a:endParaRPr>
        </a:p>
        <a:p>
          <a:r>
            <a:rPr lang="ja-JP" altLang="en-US" sz="1200" b="1" i="0">
              <a:solidFill>
                <a:srgbClr val="FF0000"/>
              </a:solidFill>
              <a:effectLst/>
            </a:rPr>
            <a:t>　別シートは交付申請や実績報告にも使用します</a:t>
          </a:r>
          <a:r>
            <a:rPr lang="ja-JP" altLang="en-US" sz="1200" i="0">
              <a:effectLst/>
            </a:rPr>
            <a:t>ので、是非ご活用ください。</a:t>
          </a:r>
          <a:endParaRPr lang="ja-JP" altLang="ja-JP" sz="1200" i="0">
            <a:effectLst/>
          </a:endParaRPr>
        </a:p>
        <a:p>
          <a:endParaRPr kumimoji="1" lang="en-US" altLang="ja-JP" sz="1100" i="0">
            <a:latin typeface="+mn-ea"/>
            <a:ea typeface="+mn-ea"/>
          </a:endParaRPr>
        </a:p>
        <a:p>
          <a:endParaRPr kumimoji="1" lang="ja-JP" altLang="en-US" sz="1100" i="0"/>
        </a:p>
      </xdr:txBody>
    </xdr:sp>
    <xdr:clientData/>
  </xdr:twoCellAnchor>
  <xdr:twoCellAnchor>
    <xdr:from>
      <xdr:col>9</xdr:col>
      <xdr:colOff>21167</xdr:colOff>
      <xdr:row>47</xdr:row>
      <xdr:rowOff>39159</xdr:rowOff>
    </xdr:from>
    <xdr:to>
      <xdr:col>9</xdr:col>
      <xdr:colOff>339573</xdr:colOff>
      <xdr:row>76</xdr:row>
      <xdr:rowOff>134409</xdr:rowOff>
    </xdr:to>
    <xdr:sp macro="" textlink="">
      <xdr:nvSpPr>
        <xdr:cNvPr id="13" name="右中かっこ 12">
          <a:extLst>
            <a:ext uri="{FF2B5EF4-FFF2-40B4-BE49-F238E27FC236}">
              <a16:creationId xmlns:a16="http://schemas.microsoft.com/office/drawing/2014/main" id="{CBFCCDD4-439E-4CF2-9340-7283B5AEF9CE}"/>
            </a:ext>
          </a:extLst>
        </xdr:cNvPr>
        <xdr:cNvSpPr/>
      </xdr:nvSpPr>
      <xdr:spPr>
        <a:xfrm>
          <a:off x="7567084" y="10103909"/>
          <a:ext cx="318406" cy="5619750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66675</xdr:rowOff>
    </xdr:from>
    <xdr:to>
      <xdr:col>8</xdr:col>
      <xdr:colOff>590550</xdr:colOff>
      <xdr:row>13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0AA8C06-2DDF-4435-A041-DEC9C0245422}"/>
            </a:ext>
          </a:extLst>
        </xdr:cNvPr>
        <xdr:cNvSpPr txBox="1"/>
      </xdr:nvSpPr>
      <xdr:spPr>
        <a:xfrm>
          <a:off x="485775" y="390525"/>
          <a:ext cx="4762500" cy="182880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カウント用のシートは、これより右のシートにあります。</a:t>
          </a:r>
          <a:endParaRPr kumimoji="1" lang="en-US" altLang="ja-JP" sz="1600"/>
        </a:p>
        <a:p>
          <a:endParaRPr kumimoji="1" lang="en-US" altLang="ja-JP" sz="1600"/>
        </a:p>
        <a:p>
          <a:r>
            <a:rPr kumimoji="1" lang="ja-JP" altLang="en-US" sz="1600"/>
            <a:t>カウント用シートは、交付申請・実績報告の際にも使用するので、是非ご活用ください。</a:t>
          </a:r>
          <a:endParaRPr kumimoji="1" lang="en-US" altLang="ja-JP" sz="1600"/>
        </a:p>
        <a:p>
          <a:endParaRPr kumimoji="1" lang="en-US" altLang="ja-JP" sz="1600"/>
        </a:p>
        <a:p>
          <a:r>
            <a:rPr kumimoji="1" lang="en-US" altLang="ja-JP" sz="1600"/>
            <a:t>※</a:t>
          </a:r>
          <a:r>
            <a:rPr kumimoji="1" lang="ja-JP" altLang="en-US" sz="1600" u="sng"/>
            <a:t>今回は、カウント用シートの入力は任意です。</a:t>
          </a:r>
          <a:endParaRPr kumimoji="1" lang="en-US" altLang="ja-JP" sz="1600" u="sng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592666</xdr:colOff>
      <xdr:row>5</xdr:row>
      <xdr:rowOff>81489</xdr:rowOff>
    </xdr:from>
    <xdr:to>
      <xdr:col>17</xdr:col>
      <xdr:colOff>533400</xdr:colOff>
      <xdr:row>19</xdr:row>
      <xdr:rowOff>28574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F63C307-6945-4AC3-A7EB-CC295B19C6AE}"/>
            </a:ext>
          </a:extLst>
        </xdr:cNvPr>
        <xdr:cNvSpPr txBox="1"/>
      </xdr:nvSpPr>
      <xdr:spPr>
        <a:xfrm>
          <a:off x="7863416" y="1023406"/>
          <a:ext cx="3623734" cy="2116668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◎下記</a:t>
          </a:r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「３　利用者にかかる保険者ごとの助成申請見込額」</a:t>
          </a:r>
          <a:r>
            <a:rPr kumimoji="1" lang="ja-JP" altLang="en-US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2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入力内容に応じて、</a:t>
          </a:r>
          <a:r>
            <a:rPr kumimoji="1" lang="ja-JP" altLang="en-US" sz="1200" i="0">
              <a:solidFill>
                <a:schemeClr val="tx1"/>
              </a:solidFill>
            </a:rPr>
            <a:t>自動入力されます。</a:t>
          </a:r>
          <a:endParaRPr kumimoji="1" lang="en-US" altLang="ja-JP" sz="1200" i="0">
            <a:solidFill>
              <a:schemeClr val="tx1"/>
            </a:solidFill>
          </a:endParaRPr>
        </a:p>
        <a:p>
          <a:endParaRPr kumimoji="1" lang="en-US" altLang="ja-JP" sz="1200" i="0">
            <a:solidFill>
              <a:schemeClr val="tx1"/>
            </a:solidFill>
          </a:endParaRPr>
        </a:p>
        <a:p>
          <a:r>
            <a:rPr kumimoji="1" lang="ja-JP" altLang="en-US" sz="1200" i="0">
              <a:solidFill>
                <a:schemeClr val="tx1"/>
              </a:solidFill>
            </a:rPr>
            <a:t>◎こちらに記載の延べ人月数を、様式１（計画書）の「３　利用者にかかる保険者ごとの助成申請見込額」に転記してください。</a:t>
          </a:r>
          <a:endParaRPr kumimoji="1" lang="en-US" altLang="ja-JP" sz="1200" i="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84667</xdr:colOff>
      <xdr:row>4</xdr:row>
      <xdr:rowOff>148166</xdr:rowOff>
    </xdr:from>
    <xdr:to>
      <xdr:col>11</xdr:col>
      <xdr:colOff>408517</xdr:colOff>
      <xdr:row>20</xdr:row>
      <xdr:rowOff>49740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C1D8EF6D-BB09-403A-904C-E7E7EC627604}"/>
            </a:ext>
          </a:extLst>
        </xdr:cNvPr>
        <xdr:cNvSpPr/>
      </xdr:nvSpPr>
      <xdr:spPr>
        <a:xfrm>
          <a:off x="7355417" y="931333"/>
          <a:ext cx="323850" cy="2409824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66675</xdr:colOff>
      <xdr:row>23</xdr:row>
      <xdr:rowOff>24341</xdr:rowOff>
    </xdr:from>
    <xdr:to>
      <xdr:col>11</xdr:col>
      <xdr:colOff>390525</xdr:colOff>
      <xdr:row>73</xdr:row>
      <xdr:rowOff>13759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5F469C03-BB45-4A5F-9F96-02115446592B}"/>
            </a:ext>
          </a:extLst>
        </xdr:cNvPr>
        <xdr:cNvSpPr/>
      </xdr:nvSpPr>
      <xdr:spPr>
        <a:xfrm>
          <a:off x="7337425" y="3717924"/>
          <a:ext cx="323850" cy="8011585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578908</xdr:colOff>
      <xdr:row>45</xdr:row>
      <xdr:rowOff>140757</xdr:rowOff>
    </xdr:from>
    <xdr:to>
      <xdr:col>17</xdr:col>
      <xdr:colOff>518583</xdr:colOff>
      <xdr:row>53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A4C582D-068A-4889-89FB-60B819317931}"/>
            </a:ext>
          </a:extLst>
        </xdr:cNvPr>
        <xdr:cNvSpPr txBox="1"/>
      </xdr:nvSpPr>
      <xdr:spPr>
        <a:xfrm>
          <a:off x="8479055" y="7738345"/>
          <a:ext cx="4041028" cy="1215155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rgbClr val="002060"/>
              </a:solidFill>
            </a:rPr>
            <a:t>◎利用者ごとの申請見込状況を入力してください。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en-US" altLang="ja-JP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</a:t>
          </a:r>
          <a:r>
            <a:rPr kumimoji="1" lang="en-US" altLang="ja-JP" sz="1200" b="1" i="0" u="sng">
              <a:solidFill>
                <a:srgbClr val="FF0000"/>
              </a:solidFill>
            </a:rPr>
            <a:t>4</a:t>
          </a:r>
          <a:r>
            <a:rPr kumimoji="1" lang="ja-JP" altLang="en-US" sz="1200" b="1" i="0" u="sng">
              <a:solidFill>
                <a:srgbClr val="FF0000"/>
              </a:solidFill>
            </a:rPr>
            <a:t>月から</a:t>
          </a:r>
          <a:r>
            <a:rPr kumimoji="1" lang="en-US" altLang="ja-JP" sz="1200" b="1" i="0" u="sng">
              <a:solidFill>
                <a:srgbClr val="FF0000"/>
              </a:solidFill>
            </a:rPr>
            <a:t>3</a:t>
          </a:r>
          <a:r>
            <a:rPr kumimoji="1" lang="ja-JP" altLang="en-US" sz="1200" b="1" i="0" u="sng">
              <a:solidFill>
                <a:srgbClr val="FF0000"/>
              </a:solidFill>
            </a:rPr>
            <a:t>月の１年間のサービス提供分での見込</a:t>
          </a:r>
          <a:r>
            <a:rPr kumimoji="1" lang="ja-JP" altLang="en-US" sz="1200" i="0">
              <a:solidFill>
                <a:srgbClr val="002060"/>
              </a:solidFill>
            </a:rPr>
            <a:t>を記入してください。</a:t>
          </a:r>
        </a:p>
        <a:p>
          <a:endParaRPr kumimoji="1" lang="en-US" altLang="ja-JP" sz="1200" i="0">
            <a:solidFill>
              <a:srgbClr val="002060"/>
            </a:solidFill>
          </a:endParaRPr>
        </a:p>
      </xdr:txBody>
    </xdr:sp>
    <xdr:clientData/>
  </xdr:twoCellAnchor>
  <xdr:twoCellAnchor>
    <xdr:from>
      <xdr:col>3</xdr:col>
      <xdr:colOff>709083</xdr:colOff>
      <xdr:row>5</xdr:row>
      <xdr:rowOff>0</xdr:rowOff>
    </xdr:from>
    <xdr:to>
      <xdr:col>5</xdr:col>
      <xdr:colOff>31750</xdr:colOff>
      <xdr:row>20</xdr:row>
      <xdr:rowOff>63500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B1932264-2561-DD9D-8C62-5CD08B4670C1}"/>
            </a:ext>
          </a:extLst>
        </xdr:cNvPr>
        <xdr:cNvSpPr/>
      </xdr:nvSpPr>
      <xdr:spPr>
        <a:xfrm>
          <a:off x="2550583" y="941917"/>
          <a:ext cx="941917" cy="241300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711759</xdr:colOff>
      <xdr:row>4</xdr:row>
      <xdr:rowOff>146539</xdr:rowOff>
    </xdr:from>
    <xdr:to>
      <xdr:col>5</xdr:col>
      <xdr:colOff>15411</xdr:colOff>
      <xdr:row>20</xdr:row>
      <xdr:rowOff>75677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45FD5D9-4582-4672-95EB-EAB70296D55A}"/>
            </a:ext>
          </a:extLst>
        </xdr:cNvPr>
        <xdr:cNvSpPr/>
      </xdr:nvSpPr>
      <xdr:spPr>
        <a:xfrm>
          <a:off x="2553957" y="931566"/>
          <a:ext cx="926042" cy="2409825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31402</xdr:colOff>
      <xdr:row>4</xdr:row>
      <xdr:rowOff>146539</xdr:rowOff>
    </xdr:from>
    <xdr:to>
      <xdr:col>11</xdr:col>
      <xdr:colOff>355252</xdr:colOff>
      <xdr:row>20</xdr:row>
      <xdr:rowOff>82026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7E712734-8568-4F85-84CB-1D48F2945CDD}"/>
            </a:ext>
          </a:extLst>
        </xdr:cNvPr>
        <xdr:cNvSpPr/>
      </xdr:nvSpPr>
      <xdr:spPr>
        <a:xfrm>
          <a:off x="7295523" y="931566"/>
          <a:ext cx="323850" cy="2416174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62803</xdr:colOff>
      <xdr:row>22</xdr:row>
      <xdr:rowOff>52336</xdr:rowOff>
    </xdr:from>
    <xdr:to>
      <xdr:col>11</xdr:col>
      <xdr:colOff>386653</xdr:colOff>
      <xdr:row>73</xdr:row>
      <xdr:rowOff>30298</xdr:rowOff>
    </xdr:to>
    <xdr:sp macro="" textlink="">
      <xdr:nvSpPr>
        <xdr:cNvPr id="4" name="右中かっこ 3">
          <a:extLst>
            <a:ext uri="{FF2B5EF4-FFF2-40B4-BE49-F238E27FC236}">
              <a16:creationId xmlns:a16="http://schemas.microsoft.com/office/drawing/2014/main" id="{39A240B8-C4DF-4F3F-A1BD-BDA768B4F8F7}"/>
            </a:ext>
          </a:extLst>
        </xdr:cNvPr>
        <xdr:cNvSpPr/>
      </xdr:nvSpPr>
      <xdr:spPr>
        <a:xfrm>
          <a:off x="7326924" y="3632061"/>
          <a:ext cx="323850" cy="7995710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418681</xdr:colOff>
      <xdr:row>7</xdr:row>
      <xdr:rowOff>111962</xdr:rowOff>
    </xdr:from>
    <xdr:to>
      <xdr:col>17</xdr:col>
      <xdr:colOff>582037</xdr:colOff>
      <xdr:row>19</xdr:row>
      <xdr:rowOff>3174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C6C95AB-66BC-4CB7-9410-447662DAB514}"/>
            </a:ext>
          </a:extLst>
        </xdr:cNvPr>
        <xdr:cNvSpPr txBox="1"/>
      </xdr:nvSpPr>
      <xdr:spPr>
        <a:xfrm>
          <a:off x="7682802" y="1294737"/>
          <a:ext cx="3805883" cy="1796212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◎下記</a:t>
          </a:r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「３　利用者にかかる保険者ごとの助成申請見込額」</a:t>
          </a:r>
          <a:r>
            <a:rPr kumimoji="1" lang="ja-JP" altLang="en-US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2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入力内容に応じて、</a:t>
          </a:r>
          <a:r>
            <a:rPr kumimoji="1" lang="ja-JP" altLang="en-US" sz="1200" i="0">
              <a:solidFill>
                <a:schemeClr val="tx1"/>
              </a:solidFill>
            </a:rPr>
            <a:t>自動入力されます。</a:t>
          </a:r>
          <a:endParaRPr kumimoji="1" lang="en-US" altLang="ja-JP" sz="1200" i="0">
            <a:solidFill>
              <a:schemeClr val="tx1"/>
            </a:solidFill>
          </a:endParaRPr>
        </a:p>
        <a:p>
          <a:endParaRPr kumimoji="1" lang="en-US" altLang="ja-JP" sz="1200" i="0">
            <a:solidFill>
              <a:schemeClr val="tx1"/>
            </a:solidFill>
          </a:endParaRPr>
        </a:p>
        <a:p>
          <a:r>
            <a:rPr kumimoji="1" lang="ja-JP" altLang="en-US" sz="1200" i="0">
              <a:solidFill>
                <a:schemeClr val="tx1"/>
              </a:solidFill>
            </a:rPr>
            <a:t>◎こちらに記載の延べ人月数を、様式１（計画書）の「３　利用者にかかる保険者ごとの助成申請見込額」に転記してください。</a:t>
          </a:r>
          <a:endParaRPr kumimoji="1" lang="en-US" altLang="ja-JP" sz="1200" i="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505594</xdr:colOff>
      <xdr:row>46</xdr:row>
      <xdr:rowOff>0</xdr:rowOff>
    </xdr:from>
    <xdr:to>
      <xdr:col>17</xdr:col>
      <xdr:colOff>523353</xdr:colOff>
      <xdr:row>53</xdr:row>
      <xdr:rowOff>11206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96065543-293B-4939-BA7C-4DC3C0B7D7B5}"/>
            </a:ext>
          </a:extLst>
        </xdr:cNvPr>
        <xdr:cNvSpPr txBox="1"/>
      </xdr:nvSpPr>
      <xdr:spPr>
        <a:xfrm>
          <a:off x="8405741" y="7765676"/>
          <a:ext cx="4119112" cy="1199030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rgbClr val="002060"/>
              </a:solidFill>
            </a:rPr>
            <a:t>◎利用者ごとの申請見込状況を入力してください。</a:t>
          </a:r>
          <a:endParaRPr kumimoji="1" lang="en-US" altLang="ja-JP" sz="1200" i="0">
            <a:solidFill>
              <a:srgbClr val="002060"/>
            </a:solidFill>
          </a:endParaRPr>
        </a:p>
        <a:p>
          <a:endParaRPr kumimoji="1" lang="ja-JP" altLang="en-US" sz="1200" i="0">
            <a:solidFill>
              <a:srgbClr val="002060"/>
            </a:solidFill>
          </a:endParaRPr>
        </a:p>
        <a:p>
          <a:r>
            <a:rPr kumimoji="1" lang="ja-JP" altLang="en-US" sz="1200" i="0">
              <a:solidFill>
                <a:srgbClr val="002060"/>
              </a:solidFill>
            </a:rPr>
            <a:t>◎</a:t>
          </a:r>
          <a:r>
            <a:rPr kumimoji="1" lang="en-US" altLang="ja-JP" sz="1200" b="1" i="0" u="sng">
              <a:solidFill>
                <a:srgbClr val="FF0000"/>
              </a:solidFill>
            </a:rPr>
            <a:t>4</a:t>
          </a:r>
          <a:r>
            <a:rPr kumimoji="1" lang="ja-JP" altLang="en-US" sz="1200" b="1" i="0" u="sng">
              <a:solidFill>
                <a:srgbClr val="FF0000"/>
              </a:solidFill>
            </a:rPr>
            <a:t>月から</a:t>
          </a:r>
          <a:r>
            <a:rPr kumimoji="1" lang="en-US" altLang="ja-JP" sz="1200" b="1" i="0" u="sng">
              <a:solidFill>
                <a:srgbClr val="FF0000"/>
              </a:solidFill>
            </a:rPr>
            <a:t>3</a:t>
          </a:r>
          <a:r>
            <a:rPr kumimoji="1" lang="ja-JP" altLang="en-US" sz="1200" b="1" i="0" u="sng">
              <a:solidFill>
                <a:srgbClr val="FF0000"/>
              </a:solidFill>
            </a:rPr>
            <a:t>月の１年間のサービス提供分での見込</a:t>
          </a:r>
          <a:r>
            <a:rPr kumimoji="1" lang="ja-JP" altLang="en-US" sz="1200" i="0">
              <a:solidFill>
                <a:srgbClr val="002060"/>
              </a:solidFill>
            </a:rPr>
            <a:t>を記入してください。</a:t>
          </a:r>
        </a:p>
        <a:p>
          <a:endParaRPr kumimoji="1" lang="en-US" altLang="ja-JP" sz="1200" i="0">
            <a:solidFill>
              <a:srgbClr val="00206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81642</xdr:colOff>
      <xdr:row>4</xdr:row>
      <xdr:rowOff>68038</xdr:rowOff>
    </xdr:from>
    <xdr:to>
      <xdr:col>11</xdr:col>
      <xdr:colOff>405492</xdr:colOff>
      <xdr:row>20</xdr:row>
      <xdr:rowOff>23720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80977C72-40A2-413A-B631-D6B3A0325E75}"/>
            </a:ext>
          </a:extLst>
        </xdr:cNvPr>
        <xdr:cNvSpPr/>
      </xdr:nvSpPr>
      <xdr:spPr>
        <a:xfrm>
          <a:off x="8028213" y="870859"/>
          <a:ext cx="323850" cy="2704325"/>
        </a:xfrm>
        <a:prstGeom prst="rightBrace">
          <a:avLst/>
        </a:prstGeom>
        <a:noFill/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468921</xdr:colOff>
      <xdr:row>7</xdr:row>
      <xdr:rowOff>32229</xdr:rowOff>
    </xdr:from>
    <xdr:to>
      <xdr:col>17</xdr:col>
      <xdr:colOff>588685</xdr:colOff>
      <xdr:row>18</xdr:row>
      <xdr:rowOff>110247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E0840ED-9140-4AA7-825A-7060C4D5793B}"/>
            </a:ext>
          </a:extLst>
        </xdr:cNvPr>
        <xdr:cNvSpPr txBox="1"/>
      </xdr:nvSpPr>
      <xdr:spPr>
        <a:xfrm>
          <a:off x="8415492" y="1270479"/>
          <a:ext cx="4201907" cy="2023839"/>
        </a:xfrm>
        <a:prstGeom prst="rect">
          <a:avLst/>
        </a:prstGeom>
        <a:solidFill>
          <a:schemeClr val="lt1"/>
        </a:solidFill>
        <a:ln w="19050" cmpd="sng">
          <a:solidFill>
            <a:srgbClr val="C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◎下記</a:t>
          </a:r>
          <a:r>
            <a:rPr kumimoji="1" lang="ja-JP" altLang="ja-JP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「３　利用者にかかる保険者ごとの助成申請見込額」</a:t>
          </a:r>
          <a:r>
            <a:rPr kumimoji="1" lang="ja-JP" altLang="en-US" sz="12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2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入力内容に応じて、</a:t>
          </a:r>
          <a:r>
            <a:rPr kumimoji="1" lang="ja-JP" altLang="en-US" sz="1200" i="0">
              <a:solidFill>
                <a:schemeClr val="tx1"/>
              </a:solidFill>
            </a:rPr>
            <a:t>自動入力されます。</a:t>
          </a:r>
          <a:endParaRPr kumimoji="1" lang="en-US" altLang="ja-JP" sz="1200" i="0">
            <a:solidFill>
              <a:schemeClr val="tx1"/>
            </a:solidFill>
          </a:endParaRPr>
        </a:p>
        <a:p>
          <a:endParaRPr kumimoji="1" lang="en-US" altLang="ja-JP" sz="1200" i="0">
            <a:solidFill>
              <a:schemeClr val="tx1"/>
            </a:solidFill>
          </a:endParaRPr>
        </a:p>
        <a:p>
          <a:r>
            <a:rPr kumimoji="1" lang="ja-JP" altLang="en-US" sz="1200" i="0">
              <a:solidFill>
                <a:schemeClr val="tx1"/>
              </a:solidFill>
            </a:rPr>
            <a:t>◎こちらに記載の延べ人月数を、様式１（計画書）の「３　利用者にかかる保険者ごとの助成申請見込額」に転記してください。</a:t>
          </a:r>
          <a:endParaRPr kumimoji="1" lang="en-US" altLang="ja-JP" sz="1200" i="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4.xml" /></Relationships>
</file>

<file path=xl/worksheets/_rels/sheet5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5.xml" /></Relationships>
</file>

<file path=xl/worksheets/_rels/sheet6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6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L214"/>
  <sheetViews>
    <sheetView tabSelected="1" view="pageBreakPreview" zoomScale="70" zoomScaleNormal="90" zoomScaleSheetLayoutView="70" workbookViewId="0">
      <selection activeCell="D15" sqref="D15:E15"/>
    </sheetView>
  </sheetViews>
  <sheetFormatPr defaultColWidth="9" defaultRowHeight="13.5" x14ac:dyDescent="0.15"/>
  <cols>
    <col min="1" max="1" width="3.625" style="129" customWidth="1"/>
    <col min="2" max="2" width="3.125" style="129" customWidth="1"/>
    <col min="3" max="3" width="13.875" style="129" customWidth="1"/>
    <col min="4" max="5" width="12.625" style="129" customWidth="1"/>
    <col min="6" max="6" width="15.625" style="129" customWidth="1"/>
    <col min="7" max="8" width="15.5" style="129" customWidth="1"/>
    <col min="9" max="9" width="15.125" style="129" customWidth="1"/>
    <col min="10" max="11" width="8.625" style="129" customWidth="1"/>
    <col min="12" max="13" width="12.75" style="129" customWidth="1"/>
    <col min="14" max="16384" width="9" style="129"/>
  </cols>
  <sheetData>
    <row r="1" spans="1:12" x14ac:dyDescent="0.15">
      <c r="A1" s="201"/>
      <c r="B1" s="201"/>
      <c r="C1" s="201"/>
      <c r="D1" s="201"/>
      <c r="E1" s="201"/>
      <c r="F1" s="201"/>
      <c r="I1" s="130" t="s">
        <v>40</v>
      </c>
    </row>
    <row r="2" spans="1:12" ht="21" x14ac:dyDescent="0.15">
      <c r="B2" s="202" t="s">
        <v>41</v>
      </c>
      <c r="C2" s="202"/>
      <c r="D2" s="202"/>
      <c r="E2" s="202"/>
      <c r="F2" s="202"/>
      <c r="G2" s="202"/>
      <c r="H2" s="202"/>
      <c r="I2" s="202"/>
      <c r="J2" s="131"/>
      <c r="K2" s="131"/>
      <c r="L2" s="131"/>
    </row>
    <row r="3" spans="1:12" ht="13.5" customHeight="1" x14ac:dyDescent="0.15"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s="133" customFormat="1" ht="14.25" x14ac:dyDescent="0.15">
      <c r="B4" s="133" t="s">
        <v>32</v>
      </c>
    </row>
    <row r="5" spans="1:12" s="134" customFormat="1" ht="6" customHeight="1" x14ac:dyDescent="0.15"/>
    <row r="6" spans="1:12" s="135" customFormat="1" ht="19.5" customHeight="1" x14ac:dyDescent="0.15">
      <c r="B6" s="203" t="s">
        <v>38</v>
      </c>
      <c r="C6" s="203"/>
      <c r="D6" s="203"/>
      <c r="E6" s="203"/>
      <c r="F6" s="203"/>
      <c r="G6" s="203"/>
      <c r="H6" s="203"/>
      <c r="I6" s="203"/>
      <c r="J6" s="136"/>
      <c r="K6" s="136"/>
      <c r="L6" s="136"/>
    </row>
    <row r="7" spans="1:12" s="135" customFormat="1" ht="19.5" customHeight="1" x14ac:dyDescent="0.15">
      <c r="B7" s="204" t="s">
        <v>18</v>
      </c>
      <c r="C7" s="204"/>
      <c r="D7" s="205"/>
      <c r="E7" s="206"/>
      <c r="F7" s="137" t="s">
        <v>21</v>
      </c>
      <c r="G7" s="216"/>
      <c r="H7" s="217"/>
      <c r="I7" s="138"/>
      <c r="J7" s="139"/>
      <c r="K7" s="139"/>
      <c r="L7" s="139"/>
    </row>
    <row r="8" spans="1:12" s="135" customFormat="1" ht="19.5" customHeight="1" x14ac:dyDescent="0.15">
      <c r="B8" s="239" t="s">
        <v>19</v>
      </c>
      <c r="C8" s="239"/>
      <c r="D8" s="205"/>
      <c r="E8" s="211"/>
      <c r="F8" s="211"/>
      <c r="G8" s="211"/>
      <c r="H8" s="206"/>
      <c r="I8" s="138"/>
      <c r="J8" s="139"/>
      <c r="K8" s="139"/>
      <c r="L8" s="139"/>
    </row>
    <row r="9" spans="1:12" s="135" customFormat="1" ht="19.5" customHeight="1" x14ac:dyDescent="0.15">
      <c r="B9" s="204" t="s">
        <v>71</v>
      </c>
      <c r="C9" s="204"/>
      <c r="D9" s="204"/>
      <c r="E9" s="204"/>
      <c r="F9" s="204"/>
      <c r="G9" s="212"/>
      <c r="H9" s="213"/>
      <c r="I9" s="138"/>
      <c r="J9" s="139"/>
      <c r="K9" s="139"/>
      <c r="L9" s="139"/>
    </row>
    <row r="10" spans="1:12" s="135" customFormat="1" ht="19.5" customHeight="1" x14ac:dyDescent="0.15">
      <c r="B10" s="207" t="s">
        <v>20</v>
      </c>
      <c r="C10" s="207"/>
      <c r="D10" s="208"/>
      <c r="E10" s="208"/>
      <c r="F10" s="140" t="s">
        <v>48</v>
      </c>
      <c r="G10" s="216"/>
      <c r="H10" s="217"/>
      <c r="I10" s="138"/>
      <c r="J10" s="139"/>
      <c r="K10" s="139"/>
      <c r="L10" s="139"/>
    </row>
    <row r="11" spans="1:12" s="135" customFormat="1" ht="19.5" customHeight="1" x14ac:dyDescent="0.15">
      <c r="B11" s="230" t="s">
        <v>46</v>
      </c>
      <c r="C11" s="231"/>
      <c r="D11" s="232"/>
      <c r="E11" s="232"/>
      <c r="F11" s="137" t="s">
        <v>47</v>
      </c>
      <c r="G11" s="216"/>
      <c r="H11" s="217"/>
      <c r="I11" s="138"/>
      <c r="J11" s="141"/>
      <c r="K11" s="141"/>
      <c r="L11" s="141"/>
    </row>
    <row r="12" spans="1:12" s="135" customFormat="1" ht="19.5" customHeight="1" x14ac:dyDescent="0.15">
      <c r="B12" s="209" t="s">
        <v>23</v>
      </c>
      <c r="C12" s="209"/>
      <c r="D12" s="218"/>
      <c r="E12" s="219"/>
      <c r="F12" s="142" t="s">
        <v>22</v>
      </c>
      <c r="G12" s="216"/>
      <c r="H12" s="217"/>
      <c r="I12" s="138"/>
      <c r="J12" s="141"/>
      <c r="K12" s="141"/>
      <c r="L12" s="141"/>
    </row>
    <row r="13" spans="1:12" s="139" customFormat="1" ht="13.5" customHeight="1" x14ac:dyDescent="0.15">
      <c r="B13" s="143"/>
      <c r="C13" s="143"/>
      <c r="D13" s="143"/>
      <c r="E13" s="143"/>
      <c r="F13" s="143"/>
      <c r="G13" s="143"/>
      <c r="H13" s="143"/>
      <c r="I13" s="143"/>
      <c r="J13" s="141"/>
      <c r="K13" s="141"/>
      <c r="L13" s="141"/>
    </row>
    <row r="14" spans="1:12" s="135" customFormat="1" ht="19.5" customHeight="1" x14ac:dyDescent="0.15">
      <c r="B14" s="210" t="s">
        <v>24</v>
      </c>
      <c r="C14" s="210"/>
      <c r="D14" s="210"/>
      <c r="E14" s="210"/>
      <c r="F14" s="210"/>
      <c r="G14" s="210"/>
      <c r="H14" s="210"/>
      <c r="I14" s="210"/>
      <c r="J14" s="136"/>
      <c r="K14" s="136"/>
      <c r="L14" s="136"/>
    </row>
    <row r="15" spans="1:12" s="135" customFormat="1" ht="19.5" customHeight="1" x14ac:dyDescent="0.15">
      <c r="B15" s="204" t="s">
        <v>18</v>
      </c>
      <c r="C15" s="204"/>
      <c r="D15" s="205"/>
      <c r="E15" s="206"/>
      <c r="F15" s="137" t="s">
        <v>21</v>
      </c>
      <c r="G15" s="216"/>
      <c r="H15" s="217"/>
      <c r="I15" s="138"/>
      <c r="J15" s="139"/>
      <c r="K15" s="139"/>
      <c r="L15" s="139"/>
    </row>
    <row r="16" spans="1:12" s="135" customFormat="1" ht="19.5" customHeight="1" x14ac:dyDescent="0.15">
      <c r="B16" s="204" t="s">
        <v>19</v>
      </c>
      <c r="C16" s="204"/>
      <c r="D16" s="205"/>
      <c r="E16" s="211"/>
      <c r="F16" s="211"/>
      <c r="G16" s="211"/>
      <c r="H16" s="206"/>
      <c r="I16" s="138"/>
      <c r="J16" s="139"/>
      <c r="K16" s="139"/>
      <c r="L16" s="139"/>
    </row>
    <row r="17" spans="2:12" s="135" customFormat="1" ht="19.5" customHeight="1" x14ac:dyDescent="0.15">
      <c r="B17" s="204" t="s">
        <v>71</v>
      </c>
      <c r="C17" s="204"/>
      <c r="D17" s="204"/>
      <c r="E17" s="204"/>
      <c r="F17" s="204"/>
      <c r="G17" s="214"/>
      <c r="H17" s="215"/>
      <c r="I17" s="138"/>
      <c r="J17" s="139"/>
      <c r="K17" s="139"/>
      <c r="L17" s="139"/>
    </row>
    <row r="18" spans="2:12" s="135" customFormat="1" ht="19.5" customHeight="1" x14ac:dyDescent="0.15">
      <c r="B18" s="204" t="s">
        <v>20</v>
      </c>
      <c r="C18" s="204"/>
      <c r="D18" s="208"/>
      <c r="E18" s="208"/>
      <c r="F18" s="137" t="s">
        <v>48</v>
      </c>
      <c r="G18" s="216"/>
      <c r="H18" s="217"/>
      <c r="I18" s="138"/>
      <c r="J18" s="141"/>
      <c r="K18" s="141"/>
      <c r="L18" s="141"/>
    </row>
    <row r="19" spans="2:12" s="135" customFormat="1" ht="19.5" customHeight="1" x14ac:dyDescent="0.15">
      <c r="B19" s="230" t="s">
        <v>46</v>
      </c>
      <c r="C19" s="231"/>
      <c r="D19" s="232"/>
      <c r="E19" s="232"/>
      <c r="F19" s="137" t="s">
        <v>47</v>
      </c>
      <c r="G19" s="216"/>
      <c r="H19" s="217"/>
      <c r="I19" s="138"/>
      <c r="J19" s="141"/>
      <c r="K19" s="141"/>
      <c r="L19" s="141"/>
    </row>
    <row r="20" spans="2:12" s="135" customFormat="1" ht="30" customHeight="1" x14ac:dyDescent="0.15">
      <c r="B20" s="204" t="s">
        <v>42</v>
      </c>
      <c r="C20" s="204"/>
      <c r="D20" s="218"/>
      <c r="E20" s="219"/>
      <c r="F20" s="144" t="s">
        <v>43</v>
      </c>
      <c r="G20" s="216"/>
      <c r="H20" s="217"/>
      <c r="I20" s="138"/>
      <c r="J20" s="141"/>
      <c r="K20" s="141"/>
      <c r="L20" s="141"/>
    </row>
    <row r="21" spans="2:12" s="139" customFormat="1" ht="8.25" customHeight="1" x14ac:dyDescent="0.15">
      <c r="B21" s="143"/>
      <c r="C21" s="143"/>
      <c r="D21" s="143"/>
      <c r="E21" s="143"/>
      <c r="F21" s="143"/>
      <c r="G21" s="143"/>
      <c r="H21" s="143"/>
      <c r="I21" s="143"/>
      <c r="J21" s="141"/>
      <c r="K21" s="141"/>
      <c r="L21" s="141"/>
    </row>
    <row r="22" spans="2:12" s="139" customFormat="1" ht="19.5" customHeight="1" x14ac:dyDescent="0.15">
      <c r="C22" s="145"/>
      <c r="D22" s="145" t="s">
        <v>39</v>
      </c>
      <c r="E22" s="143"/>
      <c r="F22" s="143"/>
      <c r="G22" s="143"/>
      <c r="H22" s="143"/>
      <c r="I22" s="143"/>
      <c r="J22" s="141"/>
      <c r="K22" s="141"/>
      <c r="L22" s="141"/>
    </row>
    <row r="23" spans="2:12" s="135" customFormat="1" ht="19.5" customHeight="1" x14ac:dyDescent="0.15">
      <c r="B23" s="204" t="s">
        <v>18</v>
      </c>
      <c r="C23" s="204"/>
      <c r="D23" s="205"/>
      <c r="E23" s="206"/>
      <c r="F23" s="137" t="s">
        <v>21</v>
      </c>
      <c r="G23" s="216"/>
      <c r="H23" s="217"/>
      <c r="I23" s="138"/>
      <c r="J23" s="139"/>
      <c r="K23" s="139"/>
      <c r="L23" s="139"/>
    </row>
    <row r="24" spans="2:12" s="135" customFormat="1" ht="19.5" customHeight="1" x14ac:dyDescent="0.15">
      <c r="B24" s="204" t="s">
        <v>19</v>
      </c>
      <c r="C24" s="204"/>
      <c r="D24" s="205"/>
      <c r="E24" s="211"/>
      <c r="F24" s="211"/>
      <c r="G24" s="211"/>
      <c r="H24" s="206"/>
      <c r="I24" s="138"/>
      <c r="J24" s="139"/>
      <c r="K24" s="139"/>
      <c r="L24" s="139"/>
    </row>
    <row r="25" spans="2:12" ht="18" customHeight="1" x14ac:dyDescent="0.15"/>
    <row r="26" spans="2:12" s="133" customFormat="1" ht="14.25" x14ac:dyDescent="0.15">
      <c r="B26" s="14" t="s">
        <v>87</v>
      </c>
      <c r="C26" s="14"/>
      <c r="D26" s="14"/>
      <c r="E26" s="14"/>
      <c r="F26" s="14"/>
      <c r="G26" s="14"/>
      <c r="H26" s="14"/>
      <c r="I26" s="14"/>
    </row>
    <row r="27" spans="2:12" ht="9.75" customHeight="1" thickBot="1" x14ac:dyDescent="0.2">
      <c r="B27" s="8"/>
      <c r="C27" s="8"/>
      <c r="D27" s="8"/>
      <c r="E27" s="8"/>
      <c r="F27" s="8"/>
      <c r="G27" s="8"/>
      <c r="H27" s="8"/>
      <c r="I27" s="8"/>
    </row>
    <row r="28" spans="2:12" s="135" customFormat="1" ht="18" customHeight="1" x14ac:dyDescent="0.15">
      <c r="B28" s="244" t="s">
        <v>33</v>
      </c>
      <c r="C28" s="245"/>
      <c r="D28" s="245"/>
      <c r="E28" s="245" t="s">
        <v>25</v>
      </c>
      <c r="F28" s="245" t="s">
        <v>30</v>
      </c>
      <c r="G28" s="246" t="s">
        <v>35</v>
      </c>
      <c r="H28" s="220" t="s">
        <v>34</v>
      </c>
      <c r="I28" s="240" t="s">
        <v>44</v>
      </c>
    </row>
    <row r="29" spans="2:12" s="135" customFormat="1" ht="18" customHeight="1" thickBot="1" x14ac:dyDescent="0.2">
      <c r="B29" s="242" t="s">
        <v>31</v>
      </c>
      <c r="C29" s="243"/>
      <c r="D29" s="25" t="s">
        <v>2</v>
      </c>
      <c r="E29" s="243"/>
      <c r="F29" s="243"/>
      <c r="G29" s="247"/>
      <c r="H29" s="221"/>
      <c r="I29" s="241"/>
    </row>
    <row r="30" spans="2:12" s="135" customFormat="1" ht="18" customHeight="1" x14ac:dyDescent="0.15">
      <c r="B30" s="233" t="s">
        <v>49</v>
      </c>
      <c r="C30" s="234"/>
      <c r="D30" s="49" t="s">
        <v>27</v>
      </c>
      <c r="E30" s="154">
        <v>3000</v>
      </c>
      <c r="F30" s="49">
        <f>SUM(F50,F67,F84,F101,F118,F135,F152,F169,F186,F203)</f>
        <v>0</v>
      </c>
      <c r="G30" s="154">
        <f>F30*E30</f>
        <v>0</v>
      </c>
      <c r="H30" s="178">
        <f>IF($G$9&lt;&gt;"",IF($G$9="併設なし",1/4,1/8),IF($G$17="併設なし",1/4,1/8))</f>
        <v>0.125</v>
      </c>
      <c r="I30" s="172">
        <f>G30*H30</f>
        <v>0</v>
      </c>
    </row>
    <row r="31" spans="2:12" s="135" customFormat="1" ht="18" customHeight="1" x14ac:dyDescent="0.15">
      <c r="B31" s="235"/>
      <c r="C31" s="236"/>
      <c r="D31" s="52" t="s">
        <v>51</v>
      </c>
      <c r="E31" s="156">
        <v>11000</v>
      </c>
      <c r="F31" s="52">
        <f t="shared" ref="F31:F40" si="0">SUM(F51,F68,F85,F102,F119,F136,F153,F170,F187,F204)</f>
        <v>0</v>
      </c>
      <c r="G31" s="156">
        <f t="shared" ref="G31:G40" si="1">F31*E31</f>
        <v>0</v>
      </c>
      <c r="H31" s="179">
        <f t="shared" ref="H31:H40" si="2">IF($G$9&lt;&gt;"",IF($G$9="併設なし",1/4,1/8),IF($G$17="併設なし",1/4,1/8))</f>
        <v>0.125</v>
      </c>
      <c r="I31" s="173">
        <f t="shared" ref="I31:I40" si="3">G31*H31</f>
        <v>0</v>
      </c>
    </row>
    <row r="32" spans="2:12" s="135" customFormat="1" ht="18" customHeight="1" x14ac:dyDescent="0.15">
      <c r="B32" s="237"/>
      <c r="C32" s="238"/>
      <c r="D32" s="39" t="s">
        <v>29</v>
      </c>
      <c r="E32" s="158">
        <v>19000</v>
      </c>
      <c r="F32" s="39">
        <f t="shared" si="0"/>
        <v>0</v>
      </c>
      <c r="G32" s="158">
        <f t="shared" si="1"/>
        <v>0</v>
      </c>
      <c r="H32" s="180">
        <f t="shared" si="2"/>
        <v>0.125</v>
      </c>
      <c r="I32" s="174">
        <f t="shared" si="3"/>
        <v>0</v>
      </c>
    </row>
    <row r="33" spans="2:9" s="135" customFormat="1" ht="18" customHeight="1" x14ac:dyDescent="0.15">
      <c r="B33" s="235" t="s">
        <v>50</v>
      </c>
      <c r="C33" s="236"/>
      <c r="D33" s="55" t="s">
        <v>27</v>
      </c>
      <c r="E33" s="160">
        <v>3000</v>
      </c>
      <c r="F33" s="55">
        <f t="shared" si="0"/>
        <v>0</v>
      </c>
      <c r="G33" s="160">
        <f t="shared" si="1"/>
        <v>0</v>
      </c>
      <c r="H33" s="181">
        <f t="shared" si="2"/>
        <v>0.125</v>
      </c>
      <c r="I33" s="175">
        <f t="shared" si="3"/>
        <v>0</v>
      </c>
    </row>
    <row r="34" spans="2:9" s="135" customFormat="1" ht="18" customHeight="1" x14ac:dyDescent="0.15">
      <c r="B34" s="235"/>
      <c r="C34" s="236"/>
      <c r="D34" s="52" t="s">
        <v>51</v>
      </c>
      <c r="E34" s="156">
        <v>11000</v>
      </c>
      <c r="F34" s="52">
        <f t="shared" si="0"/>
        <v>0</v>
      </c>
      <c r="G34" s="156">
        <f t="shared" si="1"/>
        <v>0</v>
      </c>
      <c r="H34" s="179">
        <f t="shared" si="2"/>
        <v>0.125</v>
      </c>
      <c r="I34" s="173">
        <f t="shared" si="3"/>
        <v>0</v>
      </c>
    </row>
    <row r="35" spans="2:9" s="135" customFormat="1" ht="18" customHeight="1" x14ac:dyDescent="0.15">
      <c r="B35" s="235"/>
      <c r="C35" s="236"/>
      <c r="D35" s="52" t="s">
        <v>53</v>
      </c>
      <c r="E35" s="156">
        <v>19000</v>
      </c>
      <c r="F35" s="52">
        <f t="shared" si="0"/>
        <v>0</v>
      </c>
      <c r="G35" s="156">
        <f t="shared" si="1"/>
        <v>0</v>
      </c>
      <c r="H35" s="179">
        <f t="shared" si="2"/>
        <v>0.125</v>
      </c>
      <c r="I35" s="173">
        <f t="shared" si="3"/>
        <v>0</v>
      </c>
    </row>
    <row r="36" spans="2:9" s="135" customFormat="1" ht="18" customHeight="1" x14ac:dyDescent="0.15">
      <c r="B36" s="237"/>
      <c r="C36" s="238"/>
      <c r="D36" s="39" t="s">
        <v>52</v>
      </c>
      <c r="E36" s="158">
        <v>27000</v>
      </c>
      <c r="F36" s="39">
        <f t="shared" si="0"/>
        <v>0</v>
      </c>
      <c r="G36" s="158">
        <f t="shared" si="1"/>
        <v>0</v>
      </c>
      <c r="H36" s="182">
        <f t="shared" si="2"/>
        <v>0.125</v>
      </c>
      <c r="I36" s="174">
        <f t="shared" si="3"/>
        <v>0</v>
      </c>
    </row>
    <row r="37" spans="2:9" s="135" customFormat="1" ht="18" customHeight="1" x14ac:dyDescent="0.15">
      <c r="B37" s="237" t="s">
        <v>26</v>
      </c>
      <c r="C37" s="238"/>
      <c r="D37" s="55" t="s">
        <v>28</v>
      </c>
      <c r="E37" s="160">
        <v>3000</v>
      </c>
      <c r="F37" s="55">
        <f t="shared" si="0"/>
        <v>0</v>
      </c>
      <c r="G37" s="160">
        <f t="shared" si="1"/>
        <v>0</v>
      </c>
      <c r="H37" s="181">
        <f t="shared" si="2"/>
        <v>0.125</v>
      </c>
      <c r="I37" s="175">
        <f t="shared" si="3"/>
        <v>0</v>
      </c>
    </row>
    <row r="38" spans="2:9" s="135" customFormat="1" ht="18" customHeight="1" x14ac:dyDescent="0.15">
      <c r="B38" s="248"/>
      <c r="C38" s="255"/>
      <c r="D38" s="52" t="s">
        <v>53</v>
      </c>
      <c r="E38" s="156">
        <v>11000</v>
      </c>
      <c r="F38" s="52">
        <f t="shared" si="0"/>
        <v>0</v>
      </c>
      <c r="G38" s="156">
        <f t="shared" si="1"/>
        <v>0</v>
      </c>
      <c r="H38" s="179">
        <f t="shared" si="2"/>
        <v>0.125</v>
      </c>
      <c r="I38" s="173">
        <f t="shared" si="3"/>
        <v>0</v>
      </c>
    </row>
    <row r="39" spans="2:9" s="135" customFormat="1" ht="18" customHeight="1" x14ac:dyDescent="0.15">
      <c r="B39" s="248"/>
      <c r="C39" s="255"/>
      <c r="D39" s="52" t="s">
        <v>54</v>
      </c>
      <c r="E39" s="156">
        <v>19000</v>
      </c>
      <c r="F39" s="52">
        <f t="shared" si="0"/>
        <v>0</v>
      </c>
      <c r="G39" s="156">
        <f t="shared" si="1"/>
        <v>0</v>
      </c>
      <c r="H39" s="179">
        <f t="shared" si="2"/>
        <v>0.125</v>
      </c>
      <c r="I39" s="173">
        <f t="shared" si="3"/>
        <v>0</v>
      </c>
    </row>
    <row r="40" spans="2:9" s="135" customFormat="1" ht="18" customHeight="1" thickBot="1" x14ac:dyDescent="0.2">
      <c r="B40" s="256"/>
      <c r="C40" s="257"/>
      <c r="D40" s="58" t="s">
        <v>55</v>
      </c>
      <c r="E40" s="162">
        <v>28000</v>
      </c>
      <c r="F40" s="58">
        <f t="shared" si="0"/>
        <v>0</v>
      </c>
      <c r="G40" s="162">
        <f t="shared" si="1"/>
        <v>0</v>
      </c>
      <c r="H40" s="183">
        <f t="shared" si="2"/>
        <v>0.125</v>
      </c>
      <c r="I40" s="176">
        <f t="shared" si="3"/>
        <v>0</v>
      </c>
    </row>
    <row r="41" spans="2:9" s="135" customFormat="1" ht="18" customHeight="1" thickTop="1" thickBot="1" x14ac:dyDescent="0.2">
      <c r="B41" s="258" t="s">
        <v>11</v>
      </c>
      <c r="C41" s="259"/>
      <c r="D41" s="259"/>
      <c r="E41" s="259"/>
      <c r="F41" s="26">
        <f>SUM(F30:F40)</f>
        <v>0</v>
      </c>
      <c r="G41" s="164">
        <f>SUM(G30:G40)</f>
        <v>0</v>
      </c>
      <c r="H41" s="184" t="s">
        <v>45</v>
      </c>
      <c r="I41" s="177">
        <f>SUM(I30:I40)</f>
        <v>0</v>
      </c>
    </row>
    <row r="42" spans="2:9" ht="9" customHeight="1" x14ac:dyDescent="0.15">
      <c r="G42" s="146"/>
      <c r="I42" s="146"/>
    </row>
    <row r="43" spans="2:9" ht="9" customHeight="1" x14ac:dyDescent="0.15">
      <c r="B43" s="133"/>
      <c r="G43" s="146"/>
      <c r="I43" s="146"/>
    </row>
    <row r="44" spans="2:9" ht="16.5" customHeight="1" x14ac:dyDescent="0.15">
      <c r="B44" s="133" t="s">
        <v>66</v>
      </c>
      <c r="C44" s="133"/>
      <c r="G44" s="146"/>
      <c r="I44" s="146"/>
    </row>
    <row r="45" spans="2:9" ht="9.75" customHeight="1" x14ac:dyDescent="0.15">
      <c r="G45" s="146"/>
      <c r="I45" s="146"/>
    </row>
    <row r="46" spans="2:9" ht="16.5" customHeight="1" x14ac:dyDescent="0.15">
      <c r="C46" s="147" t="s">
        <v>56</v>
      </c>
      <c r="D46" s="193" t="s">
        <v>88</v>
      </c>
      <c r="G46" s="146"/>
      <c r="I46" s="146"/>
    </row>
    <row r="47" spans="2:9" ht="6.75" customHeight="1" thickBot="1" x14ac:dyDescent="0.2">
      <c r="G47" s="146"/>
      <c r="I47" s="146"/>
    </row>
    <row r="48" spans="2:9" s="135" customFormat="1" ht="15" customHeight="1" x14ac:dyDescent="0.15">
      <c r="C48" s="224" t="s">
        <v>33</v>
      </c>
      <c r="D48" s="225"/>
      <c r="E48" s="42" t="s">
        <v>25</v>
      </c>
      <c r="F48" s="226" t="s">
        <v>30</v>
      </c>
      <c r="G48" s="228" t="s">
        <v>35</v>
      </c>
      <c r="H48" s="222" t="s">
        <v>34</v>
      </c>
      <c r="I48" s="260" t="s">
        <v>44</v>
      </c>
    </row>
    <row r="49" spans="3:10" s="135" customFormat="1" ht="15" customHeight="1" thickBot="1" x14ac:dyDescent="0.2">
      <c r="C49" s="29" t="s">
        <v>31</v>
      </c>
      <c r="D49" s="25" t="s">
        <v>2</v>
      </c>
      <c r="E49" s="43"/>
      <c r="F49" s="227"/>
      <c r="G49" s="229"/>
      <c r="H49" s="223"/>
      <c r="I49" s="261"/>
    </row>
    <row r="50" spans="3:10" s="135" customFormat="1" ht="15" customHeight="1" x14ac:dyDescent="0.15">
      <c r="C50" s="254" t="s">
        <v>49</v>
      </c>
      <c r="D50" s="49" t="s">
        <v>27</v>
      </c>
      <c r="E50" s="154">
        <v>3000</v>
      </c>
      <c r="F50" s="149"/>
      <c r="G50" s="154">
        <f>F50*E50</f>
        <v>0</v>
      </c>
      <c r="H50" s="103">
        <f>IF($G$9&lt;&gt;"",IF($G$9="併設なし",1/4,1/8),IF($G$17="併設なし",1/4,1/8))</f>
        <v>0.125</v>
      </c>
      <c r="I50" s="155">
        <f>G50*H50</f>
        <v>0</v>
      </c>
    </row>
    <row r="51" spans="3:10" s="135" customFormat="1" ht="15" customHeight="1" x14ac:dyDescent="0.15">
      <c r="C51" s="249"/>
      <c r="D51" s="52" t="s">
        <v>51</v>
      </c>
      <c r="E51" s="156">
        <v>11000</v>
      </c>
      <c r="F51" s="150"/>
      <c r="G51" s="156">
        <f t="shared" ref="G51:G60" si="4">F51*E51</f>
        <v>0</v>
      </c>
      <c r="H51" s="104">
        <f t="shared" ref="H51:H60" si="5">IF($G$9&lt;&gt;"",IF($G$9="併設なし",1/4,1/8),IF($G$17="併設なし",1/4,1/8))</f>
        <v>0.125</v>
      </c>
      <c r="I51" s="157">
        <f t="shared" ref="I51:I60" si="6">G51*H51</f>
        <v>0</v>
      </c>
    </row>
    <row r="52" spans="3:10" s="135" customFormat="1" ht="15" customHeight="1" x14ac:dyDescent="0.15">
      <c r="C52" s="235"/>
      <c r="D52" s="39" t="s">
        <v>29</v>
      </c>
      <c r="E52" s="158">
        <v>19000</v>
      </c>
      <c r="F52" s="151"/>
      <c r="G52" s="158">
        <f t="shared" si="4"/>
        <v>0</v>
      </c>
      <c r="H52" s="185">
        <f t="shared" si="5"/>
        <v>0.125</v>
      </c>
      <c r="I52" s="159">
        <f t="shared" si="6"/>
        <v>0</v>
      </c>
    </row>
    <row r="53" spans="3:10" s="135" customFormat="1" ht="15" customHeight="1" x14ac:dyDescent="0.15">
      <c r="C53" s="248" t="s">
        <v>50</v>
      </c>
      <c r="D53" s="55" t="s">
        <v>27</v>
      </c>
      <c r="E53" s="160">
        <v>3000</v>
      </c>
      <c r="F53" s="152"/>
      <c r="G53" s="160">
        <f t="shared" si="4"/>
        <v>0</v>
      </c>
      <c r="H53" s="106">
        <f t="shared" si="5"/>
        <v>0.125</v>
      </c>
      <c r="I53" s="161">
        <f t="shared" si="6"/>
        <v>0</v>
      </c>
    </row>
    <row r="54" spans="3:10" s="135" customFormat="1" ht="15" customHeight="1" x14ac:dyDescent="0.15">
      <c r="C54" s="249"/>
      <c r="D54" s="52" t="s">
        <v>51</v>
      </c>
      <c r="E54" s="156">
        <v>11000</v>
      </c>
      <c r="F54" s="150"/>
      <c r="G54" s="156">
        <f t="shared" si="4"/>
        <v>0</v>
      </c>
      <c r="H54" s="104">
        <f t="shared" si="5"/>
        <v>0.125</v>
      </c>
      <c r="I54" s="157">
        <f t="shared" si="6"/>
        <v>0</v>
      </c>
    </row>
    <row r="55" spans="3:10" ht="15" customHeight="1" x14ac:dyDescent="0.15">
      <c r="C55" s="249"/>
      <c r="D55" s="52" t="s">
        <v>53</v>
      </c>
      <c r="E55" s="156">
        <v>19000</v>
      </c>
      <c r="F55" s="150"/>
      <c r="G55" s="156">
        <f t="shared" si="4"/>
        <v>0</v>
      </c>
      <c r="H55" s="104">
        <f t="shared" si="5"/>
        <v>0.125</v>
      </c>
      <c r="I55" s="157">
        <f t="shared" si="6"/>
        <v>0</v>
      </c>
    </row>
    <row r="56" spans="3:10" ht="15" customHeight="1" x14ac:dyDescent="0.15">
      <c r="C56" s="235"/>
      <c r="D56" s="39" t="s">
        <v>52</v>
      </c>
      <c r="E56" s="158">
        <v>27000</v>
      </c>
      <c r="F56" s="151"/>
      <c r="G56" s="158">
        <f t="shared" si="4"/>
        <v>0</v>
      </c>
      <c r="H56" s="186">
        <f t="shared" si="5"/>
        <v>0.125</v>
      </c>
      <c r="I56" s="159">
        <f t="shared" si="6"/>
        <v>0</v>
      </c>
    </row>
    <row r="57" spans="3:10" ht="15" customHeight="1" x14ac:dyDescent="0.15">
      <c r="C57" s="248" t="s">
        <v>26</v>
      </c>
      <c r="D57" s="55" t="s">
        <v>28</v>
      </c>
      <c r="E57" s="160">
        <v>3000</v>
      </c>
      <c r="F57" s="152"/>
      <c r="G57" s="160">
        <f t="shared" si="4"/>
        <v>0</v>
      </c>
      <c r="H57" s="187">
        <f t="shared" si="5"/>
        <v>0.125</v>
      </c>
      <c r="I57" s="161">
        <f t="shared" si="6"/>
        <v>0</v>
      </c>
    </row>
    <row r="58" spans="3:10" ht="15" customHeight="1" x14ac:dyDescent="0.15">
      <c r="C58" s="249"/>
      <c r="D58" s="52" t="s">
        <v>53</v>
      </c>
      <c r="E58" s="156">
        <v>11000</v>
      </c>
      <c r="F58" s="150"/>
      <c r="G58" s="156">
        <f t="shared" si="4"/>
        <v>0</v>
      </c>
      <c r="H58" s="104">
        <f t="shared" si="5"/>
        <v>0.125</v>
      </c>
      <c r="I58" s="157">
        <f t="shared" si="6"/>
        <v>0</v>
      </c>
    </row>
    <row r="59" spans="3:10" s="135" customFormat="1" ht="15" customHeight="1" x14ac:dyDescent="0.15">
      <c r="C59" s="249"/>
      <c r="D59" s="52" t="s">
        <v>54</v>
      </c>
      <c r="E59" s="156">
        <v>19000</v>
      </c>
      <c r="F59" s="150"/>
      <c r="G59" s="156">
        <f t="shared" si="4"/>
        <v>0</v>
      </c>
      <c r="H59" s="104">
        <f t="shared" si="5"/>
        <v>0.125</v>
      </c>
      <c r="I59" s="157">
        <f t="shared" si="6"/>
        <v>0</v>
      </c>
    </row>
    <row r="60" spans="3:10" s="135" customFormat="1" ht="15" customHeight="1" thickBot="1" x14ac:dyDescent="0.2">
      <c r="C60" s="250"/>
      <c r="D60" s="58" t="s">
        <v>55</v>
      </c>
      <c r="E60" s="162">
        <v>28000</v>
      </c>
      <c r="F60" s="153"/>
      <c r="G60" s="162">
        <f t="shared" si="4"/>
        <v>0</v>
      </c>
      <c r="H60" s="188">
        <f t="shared" si="5"/>
        <v>0.125</v>
      </c>
      <c r="I60" s="163">
        <f t="shared" si="6"/>
        <v>0</v>
      </c>
    </row>
    <row r="61" spans="3:10" s="135" customFormat="1" ht="15" customHeight="1" thickTop="1" thickBot="1" x14ac:dyDescent="0.2">
      <c r="C61" s="251" t="s">
        <v>11</v>
      </c>
      <c r="D61" s="252"/>
      <c r="E61" s="253"/>
      <c r="F61" s="26">
        <f>SUM(F50:F60)</f>
        <v>0</v>
      </c>
      <c r="G61" s="164">
        <f>SUM(G50:G60)</f>
        <v>0</v>
      </c>
      <c r="H61" s="108" t="s">
        <v>36</v>
      </c>
      <c r="I61" s="165">
        <f>SUM(I50:I60)</f>
        <v>0</v>
      </c>
    </row>
    <row r="62" spans="3:10" s="135" customFormat="1" ht="15" customHeight="1" x14ac:dyDescent="0.15">
      <c r="C62" s="129"/>
      <c r="D62" s="129"/>
      <c r="E62" s="129"/>
      <c r="F62" s="129"/>
      <c r="G62" s="146"/>
      <c r="H62" s="129"/>
      <c r="I62" s="146"/>
      <c r="J62" s="129"/>
    </row>
    <row r="63" spans="3:10" ht="15" customHeight="1" x14ac:dyDescent="0.15">
      <c r="C63" s="147" t="s">
        <v>57</v>
      </c>
      <c r="D63" s="148"/>
      <c r="G63" s="146"/>
      <c r="I63" s="146"/>
    </row>
    <row r="64" spans="3:10" ht="15" customHeight="1" thickBot="1" x14ac:dyDescent="0.2">
      <c r="G64" s="146"/>
      <c r="I64" s="146"/>
    </row>
    <row r="65" spans="3:9" ht="15" customHeight="1" x14ac:dyDescent="0.15">
      <c r="C65" s="224" t="s">
        <v>33</v>
      </c>
      <c r="D65" s="225"/>
      <c r="E65" s="42" t="s">
        <v>25</v>
      </c>
      <c r="F65" s="226" t="s">
        <v>30</v>
      </c>
      <c r="G65" s="228" t="s">
        <v>35</v>
      </c>
      <c r="H65" s="222" t="s">
        <v>34</v>
      </c>
      <c r="I65" s="260" t="s">
        <v>44</v>
      </c>
    </row>
    <row r="66" spans="3:9" ht="15" customHeight="1" thickBot="1" x14ac:dyDescent="0.2">
      <c r="C66" s="29" t="s">
        <v>31</v>
      </c>
      <c r="D66" s="25" t="s">
        <v>2</v>
      </c>
      <c r="E66" s="43"/>
      <c r="F66" s="227"/>
      <c r="G66" s="229"/>
      <c r="H66" s="223"/>
      <c r="I66" s="261"/>
    </row>
    <row r="67" spans="3:9" ht="15" customHeight="1" x14ac:dyDescent="0.15">
      <c r="C67" s="254" t="s">
        <v>49</v>
      </c>
      <c r="D67" s="49" t="s">
        <v>27</v>
      </c>
      <c r="E67" s="154">
        <v>3000</v>
      </c>
      <c r="F67" s="149"/>
      <c r="G67" s="154">
        <f>F67*E67</f>
        <v>0</v>
      </c>
      <c r="H67" s="103">
        <f>IF($G$9&lt;&gt;"",IF($G$9="併設なし",1/4,1/8),IF($G$17="併設なし",1/4,1/8))</f>
        <v>0.125</v>
      </c>
      <c r="I67" s="155">
        <f>G67*H67</f>
        <v>0</v>
      </c>
    </row>
    <row r="68" spans="3:9" ht="15" customHeight="1" x14ac:dyDescent="0.15">
      <c r="C68" s="249"/>
      <c r="D68" s="52" t="s">
        <v>28</v>
      </c>
      <c r="E68" s="156">
        <v>11000</v>
      </c>
      <c r="F68" s="150"/>
      <c r="G68" s="156">
        <f t="shared" ref="G68:G77" si="7">F68*E68</f>
        <v>0</v>
      </c>
      <c r="H68" s="104">
        <f t="shared" ref="H68:H77" si="8">IF($G$9&lt;&gt;"",IF($G$9="併設なし",1/4,1/8),IF($G$17="併設なし",1/4,1/8))</f>
        <v>0.125</v>
      </c>
      <c r="I68" s="157">
        <f t="shared" ref="I68:I77" si="9">G68*H68</f>
        <v>0</v>
      </c>
    </row>
    <row r="69" spans="3:9" ht="15" customHeight="1" x14ac:dyDescent="0.15">
      <c r="C69" s="235"/>
      <c r="D69" s="39" t="s">
        <v>29</v>
      </c>
      <c r="E69" s="158">
        <v>19000</v>
      </c>
      <c r="F69" s="151"/>
      <c r="G69" s="158">
        <f t="shared" si="7"/>
        <v>0</v>
      </c>
      <c r="H69" s="185">
        <f t="shared" si="8"/>
        <v>0.125</v>
      </c>
      <c r="I69" s="159">
        <f t="shared" si="9"/>
        <v>0</v>
      </c>
    </row>
    <row r="70" spans="3:9" ht="15" customHeight="1" x14ac:dyDescent="0.15">
      <c r="C70" s="248" t="s">
        <v>50</v>
      </c>
      <c r="D70" s="55" t="s">
        <v>27</v>
      </c>
      <c r="E70" s="160">
        <v>3000</v>
      </c>
      <c r="F70" s="152"/>
      <c r="G70" s="160">
        <f t="shared" si="7"/>
        <v>0</v>
      </c>
      <c r="H70" s="106">
        <f t="shared" si="8"/>
        <v>0.125</v>
      </c>
      <c r="I70" s="161">
        <f t="shared" si="9"/>
        <v>0</v>
      </c>
    </row>
    <row r="71" spans="3:9" ht="15" customHeight="1" x14ac:dyDescent="0.15">
      <c r="C71" s="249"/>
      <c r="D71" s="52" t="s">
        <v>28</v>
      </c>
      <c r="E71" s="156">
        <v>11000</v>
      </c>
      <c r="F71" s="150"/>
      <c r="G71" s="156">
        <f t="shared" si="7"/>
        <v>0</v>
      </c>
      <c r="H71" s="104">
        <f t="shared" si="8"/>
        <v>0.125</v>
      </c>
      <c r="I71" s="157">
        <f t="shared" si="9"/>
        <v>0</v>
      </c>
    </row>
    <row r="72" spans="3:9" ht="15" customHeight="1" x14ac:dyDescent="0.15">
      <c r="C72" s="249"/>
      <c r="D72" s="52" t="s">
        <v>53</v>
      </c>
      <c r="E72" s="156">
        <v>19000</v>
      </c>
      <c r="F72" s="150"/>
      <c r="G72" s="156">
        <f t="shared" si="7"/>
        <v>0</v>
      </c>
      <c r="H72" s="104">
        <f t="shared" si="8"/>
        <v>0.125</v>
      </c>
      <c r="I72" s="157">
        <f t="shared" si="9"/>
        <v>0</v>
      </c>
    </row>
    <row r="73" spans="3:9" ht="15" customHeight="1" x14ac:dyDescent="0.15">
      <c r="C73" s="235"/>
      <c r="D73" s="39" t="s">
        <v>52</v>
      </c>
      <c r="E73" s="158">
        <v>27000</v>
      </c>
      <c r="F73" s="151"/>
      <c r="G73" s="158">
        <f t="shared" si="7"/>
        <v>0</v>
      </c>
      <c r="H73" s="186">
        <f t="shared" si="8"/>
        <v>0.125</v>
      </c>
      <c r="I73" s="159">
        <f t="shared" si="9"/>
        <v>0</v>
      </c>
    </row>
    <row r="74" spans="3:9" ht="15" customHeight="1" x14ac:dyDescent="0.15">
      <c r="C74" s="248" t="s">
        <v>26</v>
      </c>
      <c r="D74" s="55" t="s">
        <v>28</v>
      </c>
      <c r="E74" s="160">
        <v>3000</v>
      </c>
      <c r="F74" s="152"/>
      <c r="G74" s="160">
        <f t="shared" si="7"/>
        <v>0</v>
      </c>
      <c r="H74" s="187">
        <f t="shared" si="8"/>
        <v>0.125</v>
      </c>
      <c r="I74" s="161">
        <f t="shared" si="9"/>
        <v>0</v>
      </c>
    </row>
    <row r="75" spans="3:9" ht="15" customHeight="1" x14ac:dyDescent="0.15">
      <c r="C75" s="249"/>
      <c r="D75" s="52" t="s">
        <v>53</v>
      </c>
      <c r="E75" s="156">
        <v>11000</v>
      </c>
      <c r="F75" s="150"/>
      <c r="G75" s="156">
        <f t="shared" si="7"/>
        <v>0</v>
      </c>
      <c r="H75" s="104">
        <f t="shared" si="8"/>
        <v>0.125</v>
      </c>
      <c r="I75" s="157">
        <f t="shared" si="9"/>
        <v>0</v>
      </c>
    </row>
    <row r="76" spans="3:9" ht="15" customHeight="1" x14ac:dyDescent="0.15">
      <c r="C76" s="249"/>
      <c r="D76" s="52" t="s">
        <v>54</v>
      </c>
      <c r="E76" s="156">
        <v>19000</v>
      </c>
      <c r="F76" s="150"/>
      <c r="G76" s="156">
        <f t="shared" si="7"/>
        <v>0</v>
      </c>
      <c r="H76" s="104">
        <f t="shared" si="8"/>
        <v>0.125</v>
      </c>
      <c r="I76" s="157">
        <f t="shared" si="9"/>
        <v>0</v>
      </c>
    </row>
    <row r="77" spans="3:9" ht="15" customHeight="1" thickBot="1" x14ac:dyDescent="0.2">
      <c r="C77" s="250"/>
      <c r="D77" s="58" t="s">
        <v>55</v>
      </c>
      <c r="E77" s="162">
        <v>28000</v>
      </c>
      <c r="F77" s="153"/>
      <c r="G77" s="162">
        <f t="shared" si="7"/>
        <v>0</v>
      </c>
      <c r="H77" s="188">
        <f t="shared" si="8"/>
        <v>0.125</v>
      </c>
      <c r="I77" s="163">
        <f t="shared" si="9"/>
        <v>0</v>
      </c>
    </row>
    <row r="78" spans="3:9" ht="15" customHeight="1" thickTop="1" thickBot="1" x14ac:dyDescent="0.2">
      <c r="C78" s="251" t="s">
        <v>11</v>
      </c>
      <c r="D78" s="252"/>
      <c r="E78" s="253"/>
      <c r="F78" s="26">
        <f>SUM(F67:F77)</f>
        <v>0</v>
      </c>
      <c r="G78" s="164">
        <f>SUM(G67:G77)</f>
        <v>0</v>
      </c>
      <c r="H78" s="108" t="s">
        <v>36</v>
      </c>
      <c r="I78" s="165">
        <f>SUM(I67:I77)</f>
        <v>0</v>
      </c>
    </row>
    <row r="79" spans="3:9" ht="15" customHeight="1" x14ac:dyDescent="0.15"/>
    <row r="80" spans="3:9" ht="15" hidden="1" customHeight="1" x14ac:dyDescent="0.15">
      <c r="C80" s="147" t="s">
        <v>58</v>
      </c>
      <c r="D80" s="148"/>
      <c r="G80" s="146"/>
      <c r="I80" s="146"/>
    </row>
    <row r="81" spans="3:9" ht="15" hidden="1" customHeight="1" thickBot="1" x14ac:dyDescent="0.2">
      <c r="G81" s="146"/>
      <c r="I81" s="146"/>
    </row>
    <row r="82" spans="3:9" ht="15" hidden="1" customHeight="1" x14ac:dyDescent="0.15">
      <c r="C82" s="224" t="s">
        <v>33</v>
      </c>
      <c r="D82" s="225"/>
      <c r="E82" s="42" t="s">
        <v>25</v>
      </c>
      <c r="F82" s="226" t="s">
        <v>30</v>
      </c>
      <c r="G82" s="228" t="s">
        <v>35</v>
      </c>
      <c r="H82" s="262" t="s">
        <v>34</v>
      </c>
      <c r="I82" s="264" t="s">
        <v>44</v>
      </c>
    </row>
    <row r="83" spans="3:9" ht="15" hidden="1" customHeight="1" thickBot="1" x14ac:dyDescent="0.2">
      <c r="C83" s="29" t="s">
        <v>31</v>
      </c>
      <c r="D83" s="25" t="s">
        <v>2</v>
      </c>
      <c r="E83" s="43"/>
      <c r="F83" s="227"/>
      <c r="G83" s="229"/>
      <c r="H83" s="263"/>
      <c r="I83" s="265"/>
    </row>
    <row r="84" spans="3:9" ht="15" hidden="1" customHeight="1" x14ac:dyDescent="0.15">
      <c r="C84" s="254" t="s">
        <v>49</v>
      </c>
      <c r="D84" s="49" t="s">
        <v>27</v>
      </c>
      <c r="E84" s="154">
        <v>3000</v>
      </c>
      <c r="F84" s="149"/>
      <c r="G84" s="154">
        <f>F84*E84</f>
        <v>0</v>
      </c>
      <c r="H84" s="77">
        <f>IF($G$9&lt;&gt;"",IF($G$9="併設なし",1/4,1/8),IF($G$17="併設なし",1/4,1/8))</f>
        <v>0.125</v>
      </c>
      <c r="I84" s="166">
        <f>G84*H84</f>
        <v>0</v>
      </c>
    </row>
    <row r="85" spans="3:9" ht="15" hidden="1" customHeight="1" x14ac:dyDescent="0.15">
      <c r="C85" s="249"/>
      <c r="D85" s="52" t="s">
        <v>28</v>
      </c>
      <c r="E85" s="156">
        <v>11000</v>
      </c>
      <c r="F85" s="150"/>
      <c r="G85" s="156">
        <f t="shared" ref="G85:G94" si="10">F85*E85</f>
        <v>0</v>
      </c>
      <c r="H85" s="78">
        <f t="shared" ref="H85:H94" si="11">IF($G$9&lt;&gt;"",IF($G$9="併設なし",1/4,1/8),IF($G$17="併設なし",1/4,1/8))</f>
        <v>0.125</v>
      </c>
      <c r="I85" s="167">
        <f t="shared" ref="I85:I94" si="12">G85*H85</f>
        <v>0</v>
      </c>
    </row>
    <row r="86" spans="3:9" ht="15" hidden="1" customHeight="1" x14ac:dyDescent="0.15">
      <c r="C86" s="235"/>
      <c r="D86" s="39" t="s">
        <v>29</v>
      </c>
      <c r="E86" s="158">
        <v>19000</v>
      </c>
      <c r="F86" s="151"/>
      <c r="G86" s="158">
        <f t="shared" si="10"/>
        <v>0</v>
      </c>
      <c r="H86" s="189">
        <f t="shared" si="11"/>
        <v>0.125</v>
      </c>
      <c r="I86" s="168">
        <f t="shared" si="12"/>
        <v>0</v>
      </c>
    </row>
    <row r="87" spans="3:9" ht="15" hidden="1" customHeight="1" x14ac:dyDescent="0.15">
      <c r="C87" s="248" t="s">
        <v>50</v>
      </c>
      <c r="D87" s="55" t="s">
        <v>27</v>
      </c>
      <c r="E87" s="160">
        <v>3000</v>
      </c>
      <c r="F87" s="152"/>
      <c r="G87" s="160">
        <f t="shared" si="10"/>
        <v>0</v>
      </c>
      <c r="H87" s="80">
        <f t="shared" si="11"/>
        <v>0.125</v>
      </c>
      <c r="I87" s="169">
        <f t="shared" si="12"/>
        <v>0</v>
      </c>
    </row>
    <row r="88" spans="3:9" ht="15" hidden="1" customHeight="1" x14ac:dyDescent="0.15">
      <c r="C88" s="249"/>
      <c r="D88" s="52" t="s">
        <v>28</v>
      </c>
      <c r="E88" s="156">
        <v>11000</v>
      </c>
      <c r="F88" s="150"/>
      <c r="G88" s="156">
        <f t="shared" si="10"/>
        <v>0</v>
      </c>
      <c r="H88" s="78">
        <f t="shared" si="11"/>
        <v>0.125</v>
      </c>
      <c r="I88" s="167">
        <f t="shared" si="12"/>
        <v>0</v>
      </c>
    </row>
    <row r="89" spans="3:9" ht="15" hidden="1" customHeight="1" x14ac:dyDescent="0.15">
      <c r="C89" s="249"/>
      <c r="D89" s="52" t="s">
        <v>53</v>
      </c>
      <c r="E89" s="156">
        <v>19000</v>
      </c>
      <c r="F89" s="150"/>
      <c r="G89" s="156">
        <f t="shared" si="10"/>
        <v>0</v>
      </c>
      <c r="H89" s="78">
        <f t="shared" si="11"/>
        <v>0.125</v>
      </c>
      <c r="I89" s="167">
        <f t="shared" si="12"/>
        <v>0</v>
      </c>
    </row>
    <row r="90" spans="3:9" ht="15" hidden="1" customHeight="1" x14ac:dyDescent="0.15">
      <c r="C90" s="235"/>
      <c r="D90" s="39" t="s">
        <v>52</v>
      </c>
      <c r="E90" s="158">
        <v>27000</v>
      </c>
      <c r="F90" s="151"/>
      <c r="G90" s="158">
        <f t="shared" si="10"/>
        <v>0</v>
      </c>
      <c r="H90" s="190">
        <f t="shared" si="11"/>
        <v>0.125</v>
      </c>
      <c r="I90" s="168">
        <f t="shared" si="12"/>
        <v>0</v>
      </c>
    </row>
    <row r="91" spans="3:9" ht="15" hidden="1" customHeight="1" x14ac:dyDescent="0.15">
      <c r="C91" s="248" t="s">
        <v>26</v>
      </c>
      <c r="D91" s="55" t="s">
        <v>28</v>
      </c>
      <c r="E91" s="160">
        <v>3000</v>
      </c>
      <c r="F91" s="152"/>
      <c r="G91" s="160">
        <f t="shared" si="10"/>
        <v>0</v>
      </c>
      <c r="H91" s="191">
        <f t="shared" si="11"/>
        <v>0.125</v>
      </c>
      <c r="I91" s="169">
        <f t="shared" si="12"/>
        <v>0</v>
      </c>
    </row>
    <row r="92" spans="3:9" ht="15" hidden="1" customHeight="1" x14ac:dyDescent="0.15">
      <c r="C92" s="249"/>
      <c r="D92" s="52" t="s">
        <v>53</v>
      </c>
      <c r="E92" s="156">
        <v>11000</v>
      </c>
      <c r="F92" s="150"/>
      <c r="G92" s="156">
        <f t="shared" si="10"/>
        <v>0</v>
      </c>
      <c r="H92" s="78">
        <f t="shared" si="11"/>
        <v>0.125</v>
      </c>
      <c r="I92" s="167">
        <f t="shared" si="12"/>
        <v>0</v>
      </c>
    </row>
    <row r="93" spans="3:9" ht="15" hidden="1" customHeight="1" x14ac:dyDescent="0.15">
      <c r="C93" s="249"/>
      <c r="D93" s="52" t="s">
        <v>54</v>
      </c>
      <c r="E93" s="156">
        <v>19000</v>
      </c>
      <c r="F93" s="150"/>
      <c r="G93" s="156">
        <f t="shared" si="10"/>
        <v>0</v>
      </c>
      <c r="H93" s="78">
        <f t="shared" si="11"/>
        <v>0.125</v>
      </c>
      <c r="I93" s="167">
        <f t="shared" si="12"/>
        <v>0</v>
      </c>
    </row>
    <row r="94" spans="3:9" ht="15" hidden="1" customHeight="1" thickBot="1" x14ac:dyDescent="0.2">
      <c r="C94" s="250"/>
      <c r="D94" s="58" t="s">
        <v>55</v>
      </c>
      <c r="E94" s="162">
        <v>28000</v>
      </c>
      <c r="F94" s="153"/>
      <c r="G94" s="162">
        <f t="shared" si="10"/>
        <v>0</v>
      </c>
      <c r="H94" s="192">
        <f t="shared" si="11"/>
        <v>0.125</v>
      </c>
      <c r="I94" s="170">
        <f t="shared" si="12"/>
        <v>0</v>
      </c>
    </row>
    <row r="95" spans="3:9" ht="15" hidden="1" customHeight="1" thickTop="1" thickBot="1" x14ac:dyDescent="0.2">
      <c r="C95" s="251" t="s">
        <v>11</v>
      </c>
      <c r="D95" s="252"/>
      <c r="E95" s="253"/>
      <c r="F95" s="26">
        <f>SUM(F84:F94)</f>
        <v>0</v>
      </c>
      <c r="G95" s="164">
        <f>SUM(G84:G94)</f>
        <v>0</v>
      </c>
      <c r="H95" s="27" t="s">
        <v>36</v>
      </c>
      <c r="I95" s="171">
        <f>SUM(I84:I94)</f>
        <v>0</v>
      </c>
    </row>
    <row r="96" spans="3:9" ht="15" hidden="1" customHeight="1" x14ac:dyDescent="0.15"/>
    <row r="97" spans="3:9" ht="15" hidden="1" customHeight="1" x14ac:dyDescent="0.15">
      <c r="C97" s="147" t="s">
        <v>59</v>
      </c>
      <c r="D97" s="148"/>
      <c r="G97" s="146"/>
      <c r="I97" s="146"/>
    </row>
    <row r="98" spans="3:9" ht="15" hidden="1" customHeight="1" thickBot="1" x14ac:dyDescent="0.2">
      <c r="G98" s="146"/>
      <c r="I98" s="146"/>
    </row>
    <row r="99" spans="3:9" ht="15" hidden="1" customHeight="1" x14ac:dyDescent="0.15">
      <c r="C99" s="224" t="s">
        <v>33</v>
      </c>
      <c r="D99" s="225"/>
      <c r="E99" s="42" t="s">
        <v>25</v>
      </c>
      <c r="F99" s="226" t="s">
        <v>30</v>
      </c>
      <c r="G99" s="228" t="s">
        <v>35</v>
      </c>
      <c r="H99" s="222" t="s">
        <v>34</v>
      </c>
      <c r="I99" s="260" t="s">
        <v>44</v>
      </c>
    </row>
    <row r="100" spans="3:9" ht="15" hidden="1" customHeight="1" thickBot="1" x14ac:dyDescent="0.2">
      <c r="C100" s="29" t="s">
        <v>31</v>
      </c>
      <c r="D100" s="25" t="s">
        <v>2</v>
      </c>
      <c r="E100" s="43"/>
      <c r="F100" s="227"/>
      <c r="G100" s="229"/>
      <c r="H100" s="223"/>
      <c r="I100" s="261"/>
    </row>
    <row r="101" spans="3:9" ht="15" hidden="1" customHeight="1" x14ac:dyDescent="0.15">
      <c r="C101" s="254" t="s">
        <v>49</v>
      </c>
      <c r="D101" s="49" t="s">
        <v>27</v>
      </c>
      <c r="E101" s="154">
        <v>3000</v>
      </c>
      <c r="F101" s="149"/>
      <c r="G101" s="154">
        <f>F101*E101</f>
        <v>0</v>
      </c>
      <c r="H101" s="103">
        <f>IF($G$9&lt;&gt;"",IF($G$9="併設なし",1/4,1/8),IF($G$17="併設なし",1/4,1/8))</f>
        <v>0.125</v>
      </c>
      <c r="I101" s="155">
        <f>G101*H101</f>
        <v>0</v>
      </c>
    </row>
    <row r="102" spans="3:9" ht="15" hidden="1" customHeight="1" x14ac:dyDescent="0.15">
      <c r="C102" s="249"/>
      <c r="D102" s="52" t="s">
        <v>28</v>
      </c>
      <c r="E102" s="156">
        <v>11000</v>
      </c>
      <c r="F102" s="150"/>
      <c r="G102" s="156">
        <f t="shared" ref="G102:G111" si="13">F102*E102</f>
        <v>0</v>
      </c>
      <c r="H102" s="104">
        <f t="shared" ref="H102:H111" si="14">IF($G$9&lt;&gt;"",IF($G$9="併設なし",1/4,1/8),IF($G$17="併設なし",1/4,1/8))</f>
        <v>0.125</v>
      </c>
      <c r="I102" s="157">
        <f t="shared" ref="I102:I111" si="15">G102*H102</f>
        <v>0</v>
      </c>
    </row>
    <row r="103" spans="3:9" ht="15" hidden="1" customHeight="1" x14ac:dyDescent="0.15">
      <c r="C103" s="235"/>
      <c r="D103" s="39" t="s">
        <v>29</v>
      </c>
      <c r="E103" s="158">
        <v>19000</v>
      </c>
      <c r="F103" s="151"/>
      <c r="G103" s="158">
        <f t="shared" si="13"/>
        <v>0</v>
      </c>
      <c r="H103" s="185">
        <f t="shared" si="14"/>
        <v>0.125</v>
      </c>
      <c r="I103" s="159">
        <f t="shared" si="15"/>
        <v>0</v>
      </c>
    </row>
    <row r="104" spans="3:9" ht="15" hidden="1" customHeight="1" x14ac:dyDescent="0.15">
      <c r="C104" s="248" t="s">
        <v>50</v>
      </c>
      <c r="D104" s="55" t="s">
        <v>27</v>
      </c>
      <c r="E104" s="160">
        <v>3000</v>
      </c>
      <c r="F104" s="152"/>
      <c r="G104" s="160">
        <f t="shared" si="13"/>
        <v>0</v>
      </c>
      <c r="H104" s="106">
        <f t="shared" si="14"/>
        <v>0.125</v>
      </c>
      <c r="I104" s="161">
        <f t="shared" si="15"/>
        <v>0</v>
      </c>
    </row>
    <row r="105" spans="3:9" ht="15" hidden="1" customHeight="1" x14ac:dyDescent="0.15">
      <c r="C105" s="249"/>
      <c r="D105" s="52" t="s">
        <v>28</v>
      </c>
      <c r="E105" s="156">
        <v>11000</v>
      </c>
      <c r="F105" s="150"/>
      <c r="G105" s="156">
        <f t="shared" si="13"/>
        <v>0</v>
      </c>
      <c r="H105" s="104">
        <f t="shared" si="14"/>
        <v>0.125</v>
      </c>
      <c r="I105" s="157">
        <f t="shared" si="15"/>
        <v>0</v>
      </c>
    </row>
    <row r="106" spans="3:9" ht="15" hidden="1" customHeight="1" x14ac:dyDescent="0.15">
      <c r="C106" s="249"/>
      <c r="D106" s="52" t="s">
        <v>53</v>
      </c>
      <c r="E106" s="156">
        <v>19000</v>
      </c>
      <c r="F106" s="150"/>
      <c r="G106" s="156">
        <f t="shared" si="13"/>
        <v>0</v>
      </c>
      <c r="H106" s="104">
        <f t="shared" si="14"/>
        <v>0.125</v>
      </c>
      <c r="I106" s="157">
        <f t="shared" si="15"/>
        <v>0</v>
      </c>
    </row>
    <row r="107" spans="3:9" ht="15" hidden="1" customHeight="1" x14ac:dyDescent="0.15">
      <c r="C107" s="235"/>
      <c r="D107" s="39" t="s">
        <v>52</v>
      </c>
      <c r="E107" s="158">
        <v>27000</v>
      </c>
      <c r="F107" s="151"/>
      <c r="G107" s="158">
        <f t="shared" si="13"/>
        <v>0</v>
      </c>
      <c r="H107" s="186">
        <f t="shared" si="14"/>
        <v>0.125</v>
      </c>
      <c r="I107" s="159">
        <f t="shared" si="15"/>
        <v>0</v>
      </c>
    </row>
    <row r="108" spans="3:9" ht="15" hidden="1" customHeight="1" x14ac:dyDescent="0.15">
      <c r="C108" s="248" t="s">
        <v>26</v>
      </c>
      <c r="D108" s="55" t="s">
        <v>28</v>
      </c>
      <c r="E108" s="160">
        <v>3000</v>
      </c>
      <c r="F108" s="152"/>
      <c r="G108" s="160">
        <f t="shared" si="13"/>
        <v>0</v>
      </c>
      <c r="H108" s="187">
        <f t="shared" si="14"/>
        <v>0.125</v>
      </c>
      <c r="I108" s="161">
        <f t="shared" si="15"/>
        <v>0</v>
      </c>
    </row>
    <row r="109" spans="3:9" ht="15" hidden="1" customHeight="1" x14ac:dyDescent="0.15">
      <c r="C109" s="249"/>
      <c r="D109" s="52" t="s">
        <v>53</v>
      </c>
      <c r="E109" s="156">
        <v>11000</v>
      </c>
      <c r="F109" s="150"/>
      <c r="G109" s="156">
        <f t="shared" si="13"/>
        <v>0</v>
      </c>
      <c r="H109" s="104">
        <f t="shared" si="14"/>
        <v>0.125</v>
      </c>
      <c r="I109" s="157">
        <f t="shared" si="15"/>
        <v>0</v>
      </c>
    </row>
    <row r="110" spans="3:9" ht="15" hidden="1" customHeight="1" x14ac:dyDescent="0.15">
      <c r="C110" s="249"/>
      <c r="D110" s="52" t="s">
        <v>54</v>
      </c>
      <c r="E110" s="156">
        <v>19000</v>
      </c>
      <c r="F110" s="150"/>
      <c r="G110" s="156">
        <f t="shared" si="13"/>
        <v>0</v>
      </c>
      <c r="H110" s="104">
        <f t="shared" si="14"/>
        <v>0.125</v>
      </c>
      <c r="I110" s="157">
        <f t="shared" si="15"/>
        <v>0</v>
      </c>
    </row>
    <row r="111" spans="3:9" ht="15" hidden="1" customHeight="1" thickBot="1" x14ac:dyDescent="0.2">
      <c r="C111" s="250"/>
      <c r="D111" s="58" t="s">
        <v>55</v>
      </c>
      <c r="E111" s="162">
        <v>28000</v>
      </c>
      <c r="F111" s="153"/>
      <c r="G111" s="162">
        <f t="shared" si="13"/>
        <v>0</v>
      </c>
      <c r="H111" s="188">
        <f t="shared" si="14"/>
        <v>0.125</v>
      </c>
      <c r="I111" s="163">
        <f t="shared" si="15"/>
        <v>0</v>
      </c>
    </row>
    <row r="112" spans="3:9" ht="15.75" hidden="1" thickTop="1" thickBot="1" x14ac:dyDescent="0.2">
      <c r="C112" s="251" t="s">
        <v>11</v>
      </c>
      <c r="D112" s="252"/>
      <c r="E112" s="253"/>
      <c r="F112" s="26">
        <f>SUM(F101:F111)</f>
        <v>0</v>
      </c>
      <c r="G112" s="164">
        <f>SUM(G101:G111)</f>
        <v>0</v>
      </c>
      <c r="H112" s="108" t="s">
        <v>36</v>
      </c>
      <c r="I112" s="165">
        <f>SUM(I101:I111)</f>
        <v>0</v>
      </c>
    </row>
    <row r="113" spans="3:9" hidden="1" x14ac:dyDescent="0.15"/>
    <row r="114" spans="3:9" hidden="1" x14ac:dyDescent="0.15">
      <c r="C114" s="147" t="s">
        <v>60</v>
      </c>
      <c r="D114" s="148"/>
      <c r="G114" s="146"/>
      <c r="I114" s="146"/>
    </row>
    <row r="115" spans="3:9" ht="14.25" hidden="1" thickBot="1" x14ac:dyDescent="0.2">
      <c r="G115" s="146"/>
      <c r="I115" s="146"/>
    </row>
    <row r="116" spans="3:9" ht="14.25" hidden="1" x14ac:dyDescent="0.15">
      <c r="C116" s="224" t="s">
        <v>33</v>
      </c>
      <c r="D116" s="225"/>
      <c r="E116" s="42" t="s">
        <v>25</v>
      </c>
      <c r="F116" s="226" t="s">
        <v>30</v>
      </c>
      <c r="G116" s="228" t="s">
        <v>35</v>
      </c>
      <c r="H116" s="222" t="s">
        <v>34</v>
      </c>
      <c r="I116" s="260" t="s">
        <v>44</v>
      </c>
    </row>
    <row r="117" spans="3:9" ht="15" hidden="1" thickBot="1" x14ac:dyDescent="0.2">
      <c r="C117" s="29" t="s">
        <v>31</v>
      </c>
      <c r="D117" s="25" t="s">
        <v>2</v>
      </c>
      <c r="E117" s="43"/>
      <c r="F117" s="227"/>
      <c r="G117" s="229"/>
      <c r="H117" s="223"/>
      <c r="I117" s="261"/>
    </row>
    <row r="118" spans="3:9" ht="14.25" hidden="1" x14ac:dyDescent="0.15">
      <c r="C118" s="254" t="s">
        <v>49</v>
      </c>
      <c r="D118" s="49" t="s">
        <v>27</v>
      </c>
      <c r="E118" s="154">
        <v>3000</v>
      </c>
      <c r="F118" s="149"/>
      <c r="G118" s="154">
        <f>F118*E118</f>
        <v>0</v>
      </c>
      <c r="H118" s="103">
        <f>IF($G$9&lt;&gt;"",IF($G$9="併設なし",1/4,1/8),IF($G$17="併設なし",1/4,1/8))</f>
        <v>0.125</v>
      </c>
      <c r="I118" s="155">
        <f>G118*H118</f>
        <v>0</v>
      </c>
    </row>
    <row r="119" spans="3:9" ht="14.25" hidden="1" x14ac:dyDescent="0.15">
      <c r="C119" s="249"/>
      <c r="D119" s="52" t="s">
        <v>28</v>
      </c>
      <c r="E119" s="156">
        <v>11000</v>
      </c>
      <c r="F119" s="150"/>
      <c r="G119" s="156">
        <f t="shared" ref="G119:G128" si="16">F119*E119</f>
        <v>0</v>
      </c>
      <c r="H119" s="104">
        <f t="shared" ref="H119:H128" si="17">IF($G$9&lt;&gt;"",IF($G$9="併設なし",1/4,1/8),IF($G$17="併設なし",1/4,1/8))</f>
        <v>0.125</v>
      </c>
      <c r="I119" s="157">
        <f t="shared" ref="I119:I128" si="18">G119*H119</f>
        <v>0</v>
      </c>
    </row>
    <row r="120" spans="3:9" ht="14.25" hidden="1" x14ac:dyDescent="0.15">
      <c r="C120" s="235"/>
      <c r="D120" s="39" t="s">
        <v>29</v>
      </c>
      <c r="E120" s="158">
        <v>19000</v>
      </c>
      <c r="F120" s="151"/>
      <c r="G120" s="158">
        <f t="shared" si="16"/>
        <v>0</v>
      </c>
      <c r="H120" s="185">
        <f t="shared" si="17"/>
        <v>0.125</v>
      </c>
      <c r="I120" s="159">
        <f t="shared" si="18"/>
        <v>0</v>
      </c>
    </row>
    <row r="121" spans="3:9" ht="14.25" hidden="1" x14ac:dyDescent="0.15">
      <c r="C121" s="248" t="s">
        <v>50</v>
      </c>
      <c r="D121" s="55" t="s">
        <v>27</v>
      </c>
      <c r="E121" s="160">
        <v>3000</v>
      </c>
      <c r="F121" s="152"/>
      <c r="G121" s="160">
        <f t="shared" si="16"/>
        <v>0</v>
      </c>
      <c r="H121" s="106">
        <f t="shared" si="17"/>
        <v>0.125</v>
      </c>
      <c r="I121" s="161">
        <f t="shared" si="18"/>
        <v>0</v>
      </c>
    </row>
    <row r="122" spans="3:9" ht="14.25" hidden="1" x14ac:dyDescent="0.15">
      <c r="C122" s="249"/>
      <c r="D122" s="52" t="s">
        <v>28</v>
      </c>
      <c r="E122" s="156">
        <v>11000</v>
      </c>
      <c r="F122" s="150"/>
      <c r="G122" s="156">
        <f t="shared" si="16"/>
        <v>0</v>
      </c>
      <c r="H122" s="104">
        <f t="shared" si="17"/>
        <v>0.125</v>
      </c>
      <c r="I122" s="157">
        <f t="shared" si="18"/>
        <v>0</v>
      </c>
    </row>
    <row r="123" spans="3:9" ht="14.25" hidden="1" x14ac:dyDescent="0.15">
      <c r="C123" s="249"/>
      <c r="D123" s="52" t="s">
        <v>53</v>
      </c>
      <c r="E123" s="156">
        <v>19000</v>
      </c>
      <c r="F123" s="150"/>
      <c r="G123" s="156">
        <f t="shared" si="16"/>
        <v>0</v>
      </c>
      <c r="H123" s="104">
        <f t="shared" si="17"/>
        <v>0.125</v>
      </c>
      <c r="I123" s="157">
        <f t="shared" si="18"/>
        <v>0</v>
      </c>
    </row>
    <row r="124" spans="3:9" ht="14.25" hidden="1" x14ac:dyDescent="0.15">
      <c r="C124" s="235"/>
      <c r="D124" s="39" t="s">
        <v>52</v>
      </c>
      <c r="E124" s="158">
        <v>27000</v>
      </c>
      <c r="F124" s="151"/>
      <c r="G124" s="158">
        <f t="shared" si="16"/>
        <v>0</v>
      </c>
      <c r="H124" s="186">
        <f t="shared" si="17"/>
        <v>0.125</v>
      </c>
      <c r="I124" s="159">
        <f t="shared" si="18"/>
        <v>0</v>
      </c>
    </row>
    <row r="125" spans="3:9" ht="14.25" hidden="1" x14ac:dyDescent="0.15">
      <c r="C125" s="248" t="s">
        <v>26</v>
      </c>
      <c r="D125" s="55" t="s">
        <v>28</v>
      </c>
      <c r="E125" s="160">
        <v>3000</v>
      </c>
      <c r="F125" s="152"/>
      <c r="G125" s="160">
        <f t="shared" si="16"/>
        <v>0</v>
      </c>
      <c r="H125" s="187">
        <f t="shared" si="17"/>
        <v>0.125</v>
      </c>
      <c r="I125" s="161">
        <f t="shared" si="18"/>
        <v>0</v>
      </c>
    </row>
    <row r="126" spans="3:9" ht="14.25" hidden="1" x14ac:dyDescent="0.15">
      <c r="C126" s="249"/>
      <c r="D126" s="52" t="s">
        <v>53</v>
      </c>
      <c r="E126" s="156">
        <v>11000</v>
      </c>
      <c r="F126" s="150"/>
      <c r="G126" s="156">
        <f t="shared" si="16"/>
        <v>0</v>
      </c>
      <c r="H126" s="104">
        <f t="shared" si="17"/>
        <v>0.125</v>
      </c>
      <c r="I126" s="157">
        <f t="shared" si="18"/>
        <v>0</v>
      </c>
    </row>
    <row r="127" spans="3:9" ht="14.25" hidden="1" x14ac:dyDescent="0.15">
      <c r="C127" s="249"/>
      <c r="D127" s="52" t="s">
        <v>54</v>
      </c>
      <c r="E127" s="156">
        <v>19000</v>
      </c>
      <c r="F127" s="150"/>
      <c r="G127" s="156">
        <f t="shared" si="16"/>
        <v>0</v>
      </c>
      <c r="H127" s="104">
        <f t="shared" si="17"/>
        <v>0.125</v>
      </c>
      <c r="I127" s="157">
        <f t="shared" si="18"/>
        <v>0</v>
      </c>
    </row>
    <row r="128" spans="3:9" ht="15" hidden="1" thickBot="1" x14ac:dyDescent="0.2">
      <c r="C128" s="250"/>
      <c r="D128" s="58" t="s">
        <v>55</v>
      </c>
      <c r="E128" s="162">
        <v>28000</v>
      </c>
      <c r="F128" s="153"/>
      <c r="G128" s="162">
        <f t="shared" si="16"/>
        <v>0</v>
      </c>
      <c r="H128" s="188">
        <f t="shared" si="17"/>
        <v>0.125</v>
      </c>
      <c r="I128" s="163">
        <f t="shared" si="18"/>
        <v>0</v>
      </c>
    </row>
    <row r="129" spans="3:9" ht="15.75" hidden="1" thickTop="1" thickBot="1" x14ac:dyDescent="0.2">
      <c r="C129" s="251" t="s">
        <v>11</v>
      </c>
      <c r="D129" s="252"/>
      <c r="E129" s="253"/>
      <c r="F129" s="26">
        <f>SUM(F118:F128)</f>
        <v>0</v>
      </c>
      <c r="G129" s="164">
        <f>SUM(G118:G128)</f>
        <v>0</v>
      </c>
      <c r="H129" s="108" t="s">
        <v>36</v>
      </c>
      <c r="I129" s="165">
        <f>SUM(I118:I128)</f>
        <v>0</v>
      </c>
    </row>
    <row r="130" spans="3:9" hidden="1" x14ac:dyDescent="0.15"/>
    <row r="131" spans="3:9" hidden="1" x14ac:dyDescent="0.15">
      <c r="C131" s="147" t="s">
        <v>61</v>
      </c>
      <c r="D131" s="148"/>
      <c r="G131" s="146"/>
      <c r="I131" s="146"/>
    </row>
    <row r="132" spans="3:9" ht="14.25" hidden="1" thickBot="1" x14ac:dyDescent="0.2">
      <c r="G132" s="146"/>
      <c r="I132" s="146"/>
    </row>
    <row r="133" spans="3:9" ht="14.25" hidden="1" x14ac:dyDescent="0.15">
      <c r="C133" s="224" t="s">
        <v>33</v>
      </c>
      <c r="D133" s="225"/>
      <c r="E133" s="42" t="s">
        <v>25</v>
      </c>
      <c r="F133" s="262" t="s">
        <v>30</v>
      </c>
      <c r="G133" s="228" t="s">
        <v>35</v>
      </c>
      <c r="H133" s="222" t="s">
        <v>34</v>
      </c>
      <c r="I133" s="260" t="s">
        <v>44</v>
      </c>
    </row>
    <row r="134" spans="3:9" ht="15" hidden="1" thickBot="1" x14ac:dyDescent="0.2">
      <c r="C134" s="29" t="s">
        <v>31</v>
      </c>
      <c r="D134" s="25" t="s">
        <v>2</v>
      </c>
      <c r="E134" s="43"/>
      <c r="F134" s="263"/>
      <c r="G134" s="229"/>
      <c r="H134" s="223"/>
      <c r="I134" s="261"/>
    </row>
    <row r="135" spans="3:9" ht="14.25" hidden="1" x14ac:dyDescent="0.15">
      <c r="C135" s="254" t="s">
        <v>49</v>
      </c>
      <c r="D135" s="49" t="s">
        <v>27</v>
      </c>
      <c r="E135" s="154">
        <v>3000</v>
      </c>
      <c r="F135" s="149"/>
      <c r="G135" s="154">
        <f>F135*E135</f>
        <v>0</v>
      </c>
      <c r="H135" s="103">
        <f>IF($G$9&lt;&gt;"",IF($G$9="併設なし",1/4,1/8),IF($G$17="併設なし",1/4,1/8))</f>
        <v>0.125</v>
      </c>
      <c r="I135" s="155">
        <f>G135*H135</f>
        <v>0</v>
      </c>
    </row>
    <row r="136" spans="3:9" ht="14.25" hidden="1" x14ac:dyDescent="0.15">
      <c r="C136" s="249"/>
      <c r="D136" s="52" t="s">
        <v>28</v>
      </c>
      <c r="E136" s="156">
        <v>11000</v>
      </c>
      <c r="F136" s="150"/>
      <c r="G136" s="156">
        <f t="shared" ref="G136:G145" si="19">F136*E136</f>
        <v>0</v>
      </c>
      <c r="H136" s="104">
        <f t="shared" ref="H136:H145" si="20">IF($G$9&lt;&gt;"",IF($G$9="併設なし",1/4,1/8),IF($G$17="併設なし",1/4,1/8))</f>
        <v>0.125</v>
      </c>
      <c r="I136" s="157">
        <f t="shared" ref="I136:I145" si="21">G136*H136</f>
        <v>0</v>
      </c>
    </row>
    <row r="137" spans="3:9" ht="14.25" hidden="1" x14ac:dyDescent="0.15">
      <c r="C137" s="235"/>
      <c r="D137" s="39" t="s">
        <v>29</v>
      </c>
      <c r="E137" s="158">
        <v>19000</v>
      </c>
      <c r="F137" s="151"/>
      <c r="G137" s="158">
        <f t="shared" si="19"/>
        <v>0</v>
      </c>
      <c r="H137" s="185">
        <f t="shared" si="20"/>
        <v>0.125</v>
      </c>
      <c r="I137" s="159">
        <f t="shared" si="21"/>
        <v>0</v>
      </c>
    </row>
    <row r="138" spans="3:9" ht="14.25" hidden="1" x14ac:dyDescent="0.15">
      <c r="C138" s="248" t="s">
        <v>50</v>
      </c>
      <c r="D138" s="55" t="s">
        <v>27</v>
      </c>
      <c r="E138" s="160">
        <v>3000</v>
      </c>
      <c r="F138" s="152"/>
      <c r="G138" s="160">
        <f t="shared" si="19"/>
        <v>0</v>
      </c>
      <c r="H138" s="106">
        <f t="shared" si="20"/>
        <v>0.125</v>
      </c>
      <c r="I138" s="161">
        <f t="shared" si="21"/>
        <v>0</v>
      </c>
    </row>
    <row r="139" spans="3:9" ht="14.25" hidden="1" x14ac:dyDescent="0.15">
      <c r="C139" s="249"/>
      <c r="D139" s="52" t="s">
        <v>28</v>
      </c>
      <c r="E139" s="156">
        <v>11000</v>
      </c>
      <c r="F139" s="150"/>
      <c r="G139" s="156">
        <f t="shared" si="19"/>
        <v>0</v>
      </c>
      <c r="H139" s="104">
        <f t="shared" si="20"/>
        <v>0.125</v>
      </c>
      <c r="I139" s="157">
        <f t="shared" si="21"/>
        <v>0</v>
      </c>
    </row>
    <row r="140" spans="3:9" ht="14.25" hidden="1" x14ac:dyDescent="0.15">
      <c r="C140" s="249"/>
      <c r="D140" s="52" t="s">
        <v>53</v>
      </c>
      <c r="E140" s="156">
        <v>19000</v>
      </c>
      <c r="F140" s="150"/>
      <c r="G140" s="156">
        <f t="shared" si="19"/>
        <v>0</v>
      </c>
      <c r="H140" s="104">
        <f t="shared" si="20"/>
        <v>0.125</v>
      </c>
      <c r="I140" s="157">
        <f t="shared" si="21"/>
        <v>0</v>
      </c>
    </row>
    <row r="141" spans="3:9" ht="14.25" hidden="1" x14ac:dyDescent="0.15">
      <c r="C141" s="235"/>
      <c r="D141" s="39" t="s">
        <v>52</v>
      </c>
      <c r="E141" s="158">
        <v>27000</v>
      </c>
      <c r="F141" s="151"/>
      <c r="G141" s="158">
        <f t="shared" si="19"/>
        <v>0</v>
      </c>
      <c r="H141" s="186">
        <f t="shared" si="20"/>
        <v>0.125</v>
      </c>
      <c r="I141" s="159">
        <f t="shared" si="21"/>
        <v>0</v>
      </c>
    </row>
    <row r="142" spans="3:9" ht="14.25" hidden="1" x14ac:dyDescent="0.15">
      <c r="C142" s="248" t="s">
        <v>26</v>
      </c>
      <c r="D142" s="55" t="s">
        <v>28</v>
      </c>
      <c r="E142" s="160">
        <v>3000</v>
      </c>
      <c r="F142" s="152"/>
      <c r="G142" s="160">
        <f t="shared" si="19"/>
        <v>0</v>
      </c>
      <c r="H142" s="187">
        <f t="shared" si="20"/>
        <v>0.125</v>
      </c>
      <c r="I142" s="161">
        <f t="shared" si="21"/>
        <v>0</v>
      </c>
    </row>
    <row r="143" spans="3:9" ht="14.25" hidden="1" x14ac:dyDescent="0.15">
      <c r="C143" s="249"/>
      <c r="D143" s="52" t="s">
        <v>53</v>
      </c>
      <c r="E143" s="156">
        <v>11000</v>
      </c>
      <c r="F143" s="150"/>
      <c r="G143" s="156">
        <f t="shared" si="19"/>
        <v>0</v>
      </c>
      <c r="H143" s="104">
        <f t="shared" si="20"/>
        <v>0.125</v>
      </c>
      <c r="I143" s="157">
        <f t="shared" si="21"/>
        <v>0</v>
      </c>
    </row>
    <row r="144" spans="3:9" ht="14.25" hidden="1" x14ac:dyDescent="0.15">
      <c r="C144" s="249"/>
      <c r="D144" s="52" t="s">
        <v>54</v>
      </c>
      <c r="E144" s="156">
        <v>19000</v>
      </c>
      <c r="F144" s="150"/>
      <c r="G144" s="156">
        <f t="shared" si="19"/>
        <v>0</v>
      </c>
      <c r="H144" s="104">
        <f t="shared" si="20"/>
        <v>0.125</v>
      </c>
      <c r="I144" s="157">
        <f t="shared" si="21"/>
        <v>0</v>
      </c>
    </row>
    <row r="145" spans="3:9" ht="15" hidden="1" thickBot="1" x14ac:dyDescent="0.2">
      <c r="C145" s="250"/>
      <c r="D145" s="58" t="s">
        <v>55</v>
      </c>
      <c r="E145" s="162">
        <v>28000</v>
      </c>
      <c r="F145" s="153"/>
      <c r="G145" s="162">
        <f t="shared" si="19"/>
        <v>0</v>
      </c>
      <c r="H145" s="188">
        <f t="shared" si="20"/>
        <v>0.125</v>
      </c>
      <c r="I145" s="163">
        <f t="shared" si="21"/>
        <v>0</v>
      </c>
    </row>
    <row r="146" spans="3:9" ht="15.75" hidden="1" thickTop="1" thickBot="1" x14ac:dyDescent="0.2">
      <c r="C146" s="251" t="s">
        <v>11</v>
      </c>
      <c r="D146" s="252"/>
      <c r="E146" s="253"/>
      <c r="F146" s="26">
        <f>SUM(F135:F145)</f>
        <v>0</v>
      </c>
      <c r="G146" s="164">
        <f>SUM(G135:G145)</f>
        <v>0</v>
      </c>
      <c r="H146" s="108" t="s">
        <v>36</v>
      </c>
      <c r="I146" s="165">
        <f>SUM(I135:I145)</f>
        <v>0</v>
      </c>
    </row>
    <row r="147" spans="3:9" hidden="1" x14ac:dyDescent="0.15"/>
    <row r="148" spans="3:9" hidden="1" x14ac:dyDescent="0.15">
      <c r="C148" s="147" t="s">
        <v>62</v>
      </c>
      <c r="D148" s="148"/>
      <c r="G148" s="146"/>
      <c r="I148" s="146"/>
    </row>
    <row r="149" spans="3:9" ht="14.25" hidden="1" thickBot="1" x14ac:dyDescent="0.2">
      <c r="G149" s="146"/>
      <c r="I149" s="146"/>
    </row>
    <row r="150" spans="3:9" ht="14.25" hidden="1" x14ac:dyDescent="0.15">
      <c r="C150" s="224" t="s">
        <v>33</v>
      </c>
      <c r="D150" s="225"/>
      <c r="E150" s="42" t="s">
        <v>25</v>
      </c>
      <c r="F150" s="262" t="s">
        <v>30</v>
      </c>
      <c r="G150" s="228" t="s">
        <v>35</v>
      </c>
      <c r="H150" s="222" t="s">
        <v>34</v>
      </c>
      <c r="I150" s="260" t="s">
        <v>44</v>
      </c>
    </row>
    <row r="151" spans="3:9" ht="15" hidden="1" thickBot="1" x14ac:dyDescent="0.2">
      <c r="C151" s="29" t="s">
        <v>31</v>
      </c>
      <c r="D151" s="25" t="s">
        <v>2</v>
      </c>
      <c r="E151" s="43"/>
      <c r="F151" s="263"/>
      <c r="G151" s="229"/>
      <c r="H151" s="223"/>
      <c r="I151" s="261"/>
    </row>
    <row r="152" spans="3:9" ht="14.25" hidden="1" x14ac:dyDescent="0.15">
      <c r="C152" s="254" t="s">
        <v>49</v>
      </c>
      <c r="D152" s="49" t="s">
        <v>27</v>
      </c>
      <c r="E152" s="154">
        <v>3000</v>
      </c>
      <c r="F152" s="149"/>
      <c r="G152" s="154">
        <f>F152*E152</f>
        <v>0</v>
      </c>
      <c r="H152" s="103">
        <f>IF($G$9&lt;&gt;"",IF($G$9="併設なし",1/4,1/8),IF($G$17="併設なし",1/4,1/8))</f>
        <v>0.125</v>
      </c>
      <c r="I152" s="155">
        <f>G152*H152</f>
        <v>0</v>
      </c>
    </row>
    <row r="153" spans="3:9" ht="14.25" hidden="1" x14ac:dyDescent="0.15">
      <c r="C153" s="249"/>
      <c r="D153" s="52" t="s">
        <v>28</v>
      </c>
      <c r="E153" s="156">
        <v>11000</v>
      </c>
      <c r="F153" s="150"/>
      <c r="G153" s="156">
        <f t="shared" ref="G153:G162" si="22">F153*E153</f>
        <v>0</v>
      </c>
      <c r="H153" s="104">
        <f t="shared" ref="H153:H162" si="23">IF($G$9&lt;&gt;"",IF($G$9="併設なし",1/4,1/8),IF($G$17="併設なし",1/4,1/8))</f>
        <v>0.125</v>
      </c>
      <c r="I153" s="157">
        <f t="shared" ref="I153:I162" si="24">G153*H153</f>
        <v>0</v>
      </c>
    </row>
    <row r="154" spans="3:9" ht="14.25" hidden="1" x14ac:dyDescent="0.15">
      <c r="C154" s="235"/>
      <c r="D154" s="39" t="s">
        <v>29</v>
      </c>
      <c r="E154" s="158">
        <v>19000</v>
      </c>
      <c r="F154" s="151"/>
      <c r="G154" s="158">
        <f t="shared" si="22"/>
        <v>0</v>
      </c>
      <c r="H154" s="185">
        <f t="shared" si="23"/>
        <v>0.125</v>
      </c>
      <c r="I154" s="159">
        <f t="shared" si="24"/>
        <v>0</v>
      </c>
    </row>
    <row r="155" spans="3:9" ht="14.25" hidden="1" x14ac:dyDescent="0.15">
      <c r="C155" s="248" t="s">
        <v>50</v>
      </c>
      <c r="D155" s="55" t="s">
        <v>27</v>
      </c>
      <c r="E155" s="160">
        <v>3000</v>
      </c>
      <c r="F155" s="152"/>
      <c r="G155" s="160">
        <f t="shared" si="22"/>
        <v>0</v>
      </c>
      <c r="H155" s="106">
        <f t="shared" si="23"/>
        <v>0.125</v>
      </c>
      <c r="I155" s="161">
        <f t="shared" si="24"/>
        <v>0</v>
      </c>
    </row>
    <row r="156" spans="3:9" ht="14.25" hidden="1" x14ac:dyDescent="0.15">
      <c r="C156" s="249"/>
      <c r="D156" s="52" t="s">
        <v>28</v>
      </c>
      <c r="E156" s="156">
        <v>11000</v>
      </c>
      <c r="F156" s="150"/>
      <c r="G156" s="156">
        <f t="shared" si="22"/>
        <v>0</v>
      </c>
      <c r="H156" s="104">
        <f t="shared" si="23"/>
        <v>0.125</v>
      </c>
      <c r="I156" s="157">
        <f t="shared" si="24"/>
        <v>0</v>
      </c>
    </row>
    <row r="157" spans="3:9" ht="14.25" hidden="1" x14ac:dyDescent="0.15">
      <c r="C157" s="249"/>
      <c r="D157" s="52" t="s">
        <v>53</v>
      </c>
      <c r="E157" s="156">
        <v>19000</v>
      </c>
      <c r="F157" s="150"/>
      <c r="G157" s="156">
        <f t="shared" si="22"/>
        <v>0</v>
      </c>
      <c r="H157" s="104">
        <f t="shared" si="23"/>
        <v>0.125</v>
      </c>
      <c r="I157" s="157">
        <f t="shared" si="24"/>
        <v>0</v>
      </c>
    </row>
    <row r="158" spans="3:9" ht="14.25" hidden="1" x14ac:dyDescent="0.15">
      <c r="C158" s="235"/>
      <c r="D158" s="39" t="s">
        <v>52</v>
      </c>
      <c r="E158" s="158">
        <v>27000</v>
      </c>
      <c r="F158" s="151"/>
      <c r="G158" s="158">
        <f t="shared" si="22"/>
        <v>0</v>
      </c>
      <c r="H158" s="186">
        <f t="shared" si="23"/>
        <v>0.125</v>
      </c>
      <c r="I158" s="159">
        <f t="shared" si="24"/>
        <v>0</v>
      </c>
    </row>
    <row r="159" spans="3:9" ht="14.25" hidden="1" x14ac:dyDescent="0.15">
      <c r="C159" s="248" t="s">
        <v>26</v>
      </c>
      <c r="D159" s="55" t="s">
        <v>28</v>
      </c>
      <c r="E159" s="160">
        <v>3000</v>
      </c>
      <c r="F159" s="152"/>
      <c r="G159" s="160">
        <f t="shared" si="22"/>
        <v>0</v>
      </c>
      <c r="H159" s="187">
        <f t="shared" si="23"/>
        <v>0.125</v>
      </c>
      <c r="I159" s="161">
        <f t="shared" si="24"/>
        <v>0</v>
      </c>
    </row>
    <row r="160" spans="3:9" ht="14.25" hidden="1" x14ac:dyDescent="0.15">
      <c r="C160" s="249"/>
      <c r="D160" s="52" t="s">
        <v>53</v>
      </c>
      <c r="E160" s="156">
        <v>11000</v>
      </c>
      <c r="F160" s="150"/>
      <c r="G160" s="156">
        <f t="shared" si="22"/>
        <v>0</v>
      </c>
      <c r="H160" s="104">
        <f t="shared" si="23"/>
        <v>0.125</v>
      </c>
      <c r="I160" s="157">
        <f t="shared" si="24"/>
        <v>0</v>
      </c>
    </row>
    <row r="161" spans="3:9" ht="14.25" hidden="1" x14ac:dyDescent="0.15">
      <c r="C161" s="249"/>
      <c r="D161" s="52" t="s">
        <v>54</v>
      </c>
      <c r="E161" s="156">
        <v>19000</v>
      </c>
      <c r="F161" s="150"/>
      <c r="G161" s="156">
        <f t="shared" si="22"/>
        <v>0</v>
      </c>
      <c r="H161" s="104">
        <f t="shared" si="23"/>
        <v>0.125</v>
      </c>
      <c r="I161" s="157">
        <f t="shared" si="24"/>
        <v>0</v>
      </c>
    </row>
    <row r="162" spans="3:9" ht="15" hidden="1" thickBot="1" x14ac:dyDescent="0.2">
      <c r="C162" s="250"/>
      <c r="D162" s="58" t="s">
        <v>55</v>
      </c>
      <c r="E162" s="162">
        <v>28000</v>
      </c>
      <c r="F162" s="153"/>
      <c r="G162" s="162">
        <f t="shared" si="22"/>
        <v>0</v>
      </c>
      <c r="H162" s="188">
        <f t="shared" si="23"/>
        <v>0.125</v>
      </c>
      <c r="I162" s="163">
        <f t="shared" si="24"/>
        <v>0</v>
      </c>
    </row>
    <row r="163" spans="3:9" ht="15.75" hidden="1" thickTop="1" thickBot="1" x14ac:dyDescent="0.2">
      <c r="C163" s="251" t="s">
        <v>11</v>
      </c>
      <c r="D163" s="252"/>
      <c r="E163" s="253"/>
      <c r="F163" s="26">
        <f>SUM(F152:F162)</f>
        <v>0</v>
      </c>
      <c r="G163" s="164">
        <f>SUM(G152:G162)</f>
        <v>0</v>
      </c>
      <c r="H163" s="108" t="s">
        <v>36</v>
      </c>
      <c r="I163" s="165">
        <f>SUM(I152:I162)</f>
        <v>0</v>
      </c>
    </row>
    <row r="164" spans="3:9" hidden="1" x14ac:dyDescent="0.15"/>
    <row r="165" spans="3:9" hidden="1" x14ac:dyDescent="0.15">
      <c r="C165" s="147" t="s">
        <v>63</v>
      </c>
      <c r="D165" s="148"/>
      <c r="G165" s="146"/>
      <c r="I165" s="146"/>
    </row>
    <row r="166" spans="3:9" ht="14.25" hidden="1" thickBot="1" x14ac:dyDescent="0.2">
      <c r="G166" s="146"/>
      <c r="I166" s="146"/>
    </row>
    <row r="167" spans="3:9" ht="14.25" hidden="1" x14ac:dyDescent="0.15">
      <c r="C167" s="224" t="s">
        <v>33</v>
      </c>
      <c r="D167" s="225"/>
      <c r="E167" s="42" t="s">
        <v>25</v>
      </c>
      <c r="F167" s="262" t="s">
        <v>30</v>
      </c>
      <c r="G167" s="228" t="s">
        <v>35</v>
      </c>
      <c r="H167" s="222" t="s">
        <v>34</v>
      </c>
      <c r="I167" s="260" t="s">
        <v>44</v>
      </c>
    </row>
    <row r="168" spans="3:9" ht="15" hidden="1" thickBot="1" x14ac:dyDescent="0.2">
      <c r="C168" s="29" t="s">
        <v>31</v>
      </c>
      <c r="D168" s="25" t="s">
        <v>2</v>
      </c>
      <c r="E168" s="43"/>
      <c r="F168" s="263"/>
      <c r="G168" s="229"/>
      <c r="H168" s="223"/>
      <c r="I168" s="261"/>
    </row>
    <row r="169" spans="3:9" ht="14.25" hidden="1" x14ac:dyDescent="0.15">
      <c r="C169" s="254" t="s">
        <v>49</v>
      </c>
      <c r="D169" s="49" t="s">
        <v>27</v>
      </c>
      <c r="E169" s="154">
        <v>3000</v>
      </c>
      <c r="F169" s="149"/>
      <c r="G169" s="154">
        <f>F169*E169</f>
        <v>0</v>
      </c>
      <c r="H169" s="103">
        <f>IF($G$9&lt;&gt;"",IF($G$9="併設なし",1/4,1/8),IF($G$17="併設なし",1/4,1/8))</f>
        <v>0.125</v>
      </c>
      <c r="I169" s="155">
        <f>G169*H169</f>
        <v>0</v>
      </c>
    </row>
    <row r="170" spans="3:9" ht="14.25" hidden="1" x14ac:dyDescent="0.15">
      <c r="C170" s="249"/>
      <c r="D170" s="52" t="s">
        <v>28</v>
      </c>
      <c r="E170" s="156">
        <v>11000</v>
      </c>
      <c r="F170" s="150"/>
      <c r="G170" s="156">
        <f t="shared" ref="G170:G179" si="25">F170*E170</f>
        <v>0</v>
      </c>
      <c r="H170" s="104">
        <f t="shared" ref="H170:H179" si="26">IF($G$9&lt;&gt;"",IF($G$9="併設なし",1/4,1/8),IF($G$17="併設なし",1/4,1/8))</f>
        <v>0.125</v>
      </c>
      <c r="I170" s="157">
        <f t="shared" ref="I170:I179" si="27">G170*H170</f>
        <v>0</v>
      </c>
    </row>
    <row r="171" spans="3:9" ht="14.25" hidden="1" x14ac:dyDescent="0.15">
      <c r="C171" s="235"/>
      <c r="D171" s="39" t="s">
        <v>29</v>
      </c>
      <c r="E171" s="158">
        <v>19000</v>
      </c>
      <c r="F171" s="151"/>
      <c r="G171" s="158">
        <f t="shared" si="25"/>
        <v>0</v>
      </c>
      <c r="H171" s="185">
        <f t="shared" si="26"/>
        <v>0.125</v>
      </c>
      <c r="I171" s="159">
        <f t="shared" si="27"/>
        <v>0</v>
      </c>
    </row>
    <row r="172" spans="3:9" ht="14.25" hidden="1" x14ac:dyDescent="0.15">
      <c r="C172" s="248" t="s">
        <v>50</v>
      </c>
      <c r="D172" s="55" t="s">
        <v>27</v>
      </c>
      <c r="E172" s="160">
        <v>3000</v>
      </c>
      <c r="F172" s="152"/>
      <c r="G172" s="160">
        <f t="shared" si="25"/>
        <v>0</v>
      </c>
      <c r="H172" s="106">
        <f t="shared" si="26"/>
        <v>0.125</v>
      </c>
      <c r="I172" s="161">
        <f t="shared" si="27"/>
        <v>0</v>
      </c>
    </row>
    <row r="173" spans="3:9" ht="14.25" hidden="1" x14ac:dyDescent="0.15">
      <c r="C173" s="249"/>
      <c r="D173" s="52" t="s">
        <v>28</v>
      </c>
      <c r="E173" s="156">
        <v>11000</v>
      </c>
      <c r="F173" s="150"/>
      <c r="G173" s="156">
        <f t="shared" si="25"/>
        <v>0</v>
      </c>
      <c r="H173" s="104">
        <f t="shared" si="26"/>
        <v>0.125</v>
      </c>
      <c r="I173" s="157">
        <f t="shared" si="27"/>
        <v>0</v>
      </c>
    </row>
    <row r="174" spans="3:9" ht="14.25" hidden="1" x14ac:dyDescent="0.15">
      <c r="C174" s="249"/>
      <c r="D174" s="52" t="s">
        <v>53</v>
      </c>
      <c r="E174" s="156">
        <v>19000</v>
      </c>
      <c r="F174" s="150"/>
      <c r="G174" s="156">
        <f t="shared" si="25"/>
        <v>0</v>
      </c>
      <c r="H174" s="104">
        <f t="shared" si="26"/>
        <v>0.125</v>
      </c>
      <c r="I174" s="157">
        <f t="shared" si="27"/>
        <v>0</v>
      </c>
    </row>
    <row r="175" spans="3:9" ht="14.25" hidden="1" x14ac:dyDescent="0.15">
      <c r="C175" s="235"/>
      <c r="D175" s="39" t="s">
        <v>52</v>
      </c>
      <c r="E175" s="158">
        <v>27000</v>
      </c>
      <c r="F175" s="151"/>
      <c r="G175" s="158">
        <f t="shared" si="25"/>
        <v>0</v>
      </c>
      <c r="H175" s="186">
        <f t="shared" si="26"/>
        <v>0.125</v>
      </c>
      <c r="I175" s="159">
        <f t="shared" si="27"/>
        <v>0</v>
      </c>
    </row>
    <row r="176" spans="3:9" ht="14.25" hidden="1" x14ac:dyDescent="0.15">
      <c r="C176" s="248" t="s">
        <v>26</v>
      </c>
      <c r="D176" s="55" t="s">
        <v>28</v>
      </c>
      <c r="E176" s="160">
        <v>3000</v>
      </c>
      <c r="F176" s="152"/>
      <c r="G176" s="160">
        <f t="shared" si="25"/>
        <v>0</v>
      </c>
      <c r="H176" s="187">
        <f t="shared" si="26"/>
        <v>0.125</v>
      </c>
      <c r="I176" s="161">
        <f t="shared" si="27"/>
        <v>0</v>
      </c>
    </row>
    <row r="177" spans="3:9" ht="14.25" hidden="1" x14ac:dyDescent="0.15">
      <c r="C177" s="249"/>
      <c r="D177" s="52" t="s">
        <v>53</v>
      </c>
      <c r="E177" s="156">
        <v>11000</v>
      </c>
      <c r="F177" s="150"/>
      <c r="G177" s="156">
        <f t="shared" si="25"/>
        <v>0</v>
      </c>
      <c r="H177" s="104">
        <f t="shared" si="26"/>
        <v>0.125</v>
      </c>
      <c r="I177" s="157">
        <f t="shared" si="27"/>
        <v>0</v>
      </c>
    </row>
    <row r="178" spans="3:9" ht="14.25" hidden="1" x14ac:dyDescent="0.15">
      <c r="C178" s="249"/>
      <c r="D178" s="52" t="s">
        <v>54</v>
      </c>
      <c r="E178" s="156">
        <v>19000</v>
      </c>
      <c r="F178" s="150"/>
      <c r="G178" s="156">
        <f t="shared" si="25"/>
        <v>0</v>
      </c>
      <c r="H178" s="104">
        <f t="shared" si="26"/>
        <v>0.125</v>
      </c>
      <c r="I178" s="157">
        <f t="shared" si="27"/>
        <v>0</v>
      </c>
    </row>
    <row r="179" spans="3:9" ht="15" hidden="1" thickBot="1" x14ac:dyDescent="0.2">
      <c r="C179" s="250"/>
      <c r="D179" s="58" t="s">
        <v>55</v>
      </c>
      <c r="E179" s="162">
        <v>28000</v>
      </c>
      <c r="F179" s="153"/>
      <c r="G179" s="162">
        <f t="shared" si="25"/>
        <v>0</v>
      </c>
      <c r="H179" s="188">
        <f t="shared" si="26"/>
        <v>0.125</v>
      </c>
      <c r="I179" s="163">
        <f t="shared" si="27"/>
        <v>0</v>
      </c>
    </row>
    <row r="180" spans="3:9" ht="15.75" hidden="1" thickTop="1" thickBot="1" x14ac:dyDescent="0.2">
      <c r="C180" s="251" t="s">
        <v>11</v>
      </c>
      <c r="D180" s="252"/>
      <c r="E180" s="253"/>
      <c r="F180" s="26">
        <f>SUM(F169:F179)</f>
        <v>0</v>
      </c>
      <c r="G180" s="164">
        <f>SUM(G169:G179)</f>
        <v>0</v>
      </c>
      <c r="H180" s="108" t="s">
        <v>36</v>
      </c>
      <c r="I180" s="165">
        <f>SUM(I169:I179)</f>
        <v>0</v>
      </c>
    </row>
    <row r="181" spans="3:9" hidden="1" x14ac:dyDescent="0.15"/>
    <row r="182" spans="3:9" hidden="1" x14ac:dyDescent="0.15">
      <c r="C182" s="147" t="s">
        <v>64</v>
      </c>
      <c r="D182" s="148"/>
      <c r="G182" s="146"/>
      <c r="I182" s="146"/>
    </row>
    <row r="183" spans="3:9" ht="14.25" hidden="1" thickBot="1" x14ac:dyDescent="0.2">
      <c r="G183" s="146"/>
      <c r="I183" s="146"/>
    </row>
    <row r="184" spans="3:9" ht="14.25" hidden="1" x14ac:dyDescent="0.15">
      <c r="C184" s="224" t="s">
        <v>33</v>
      </c>
      <c r="D184" s="225"/>
      <c r="E184" s="42" t="s">
        <v>25</v>
      </c>
      <c r="F184" s="262" t="s">
        <v>30</v>
      </c>
      <c r="G184" s="228" t="s">
        <v>35</v>
      </c>
      <c r="H184" s="222" t="s">
        <v>34</v>
      </c>
      <c r="I184" s="260" t="s">
        <v>44</v>
      </c>
    </row>
    <row r="185" spans="3:9" ht="15" hidden="1" thickBot="1" x14ac:dyDescent="0.2">
      <c r="C185" s="29" t="s">
        <v>31</v>
      </c>
      <c r="D185" s="25" t="s">
        <v>2</v>
      </c>
      <c r="E185" s="43"/>
      <c r="F185" s="263"/>
      <c r="G185" s="229"/>
      <c r="H185" s="223"/>
      <c r="I185" s="261"/>
    </row>
    <row r="186" spans="3:9" ht="14.25" hidden="1" x14ac:dyDescent="0.15">
      <c r="C186" s="254" t="s">
        <v>49</v>
      </c>
      <c r="D186" s="49" t="s">
        <v>27</v>
      </c>
      <c r="E186" s="154">
        <v>3000</v>
      </c>
      <c r="F186" s="149"/>
      <c r="G186" s="154">
        <f>F186*E186</f>
        <v>0</v>
      </c>
      <c r="H186" s="103">
        <f>IF($G$9&lt;&gt;"",IF($G$9="併設なし",1/4,1/8),IF($G$17="併設なし",1/4,1/8))</f>
        <v>0.125</v>
      </c>
      <c r="I186" s="155">
        <f>G186*H186</f>
        <v>0</v>
      </c>
    </row>
    <row r="187" spans="3:9" ht="14.25" hidden="1" x14ac:dyDescent="0.15">
      <c r="C187" s="249"/>
      <c r="D187" s="52" t="s">
        <v>28</v>
      </c>
      <c r="E187" s="156">
        <v>11000</v>
      </c>
      <c r="F187" s="150"/>
      <c r="G187" s="156">
        <f t="shared" ref="G187:G196" si="28">F187*E187</f>
        <v>0</v>
      </c>
      <c r="H187" s="104">
        <f t="shared" ref="H187:H196" si="29">IF($G$9&lt;&gt;"",IF($G$9="併設なし",1/4,1/8),IF($G$17="併設なし",1/4,1/8))</f>
        <v>0.125</v>
      </c>
      <c r="I187" s="157">
        <f t="shared" ref="I187:I196" si="30">G187*H187</f>
        <v>0</v>
      </c>
    </row>
    <row r="188" spans="3:9" ht="14.25" hidden="1" x14ac:dyDescent="0.15">
      <c r="C188" s="235"/>
      <c r="D188" s="39" t="s">
        <v>29</v>
      </c>
      <c r="E188" s="158">
        <v>19000</v>
      </c>
      <c r="F188" s="151"/>
      <c r="G188" s="158">
        <f t="shared" si="28"/>
        <v>0</v>
      </c>
      <c r="H188" s="185">
        <f t="shared" si="29"/>
        <v>0.125</v>
      </c>
      <c r="I188" s="159">
        <f t="shared" si="30"/>
        <v>0</v>
      </c>
    </row>
    <row r="189" spans="3:9" ht="14.25" hidden="1" x14ac:dyDescent="0.15">
      <c r="C189" s="248" t="s">
        <v>50</v>
      </c>
      <c r="D189" s="55" t="s">
        <v>27</v>
      </c>
      <c r="E189" s="160">
        <v>3000</v>
      </c>
      <c r="F189" s="152"/>
      <c r="G189" s="160">
        <f t="shared" si="28"/>
        <v>0</v>
      </c>
      <c r="H189" s="106">
        <f t="shared" si="29"/>
        <v>0.125</v>
      </c>
      <c r="I189" s="161">
        <f t="shared" si="30"/>
        <v>0</v>
      </c>
    </row>
    <row r="190" spans="3:9" ht="14.25" hidden="1" x14ac:dyDescent="0.15">
      <c r="C190" s="249"/>
      <c r="D190" s="52" t="s">
        <v>28</v>
      </c>
      <c r="E190" s="156">
        <v>11000</v>
      </c>
      <c r="F190" s="150"/>
      <c r="G190" s="156">
        <f t="shared" si="28"/>
        <v>0</v>
      </c>
      <c r="H190" s="104">
        <f t="shared" si="29"/>
        <v>0.125</v>
      </c>
      <c r="I190" s="157">
        <f t="shared" si="30"/>
        <v>0</v>
      </c>
    </row>
    <row r="191" spans="3:9" ht="14.25" hidden="1" x14ac:dyDescent="0.15">
      <c r="C191" s="249"/>
      <c r="D191" s="52" t="s">
        <v>53</v>
      </c>
      <c r="E191" s="156">
        <v>19000</v>
      </c>
      <c r="F191" s="150"/>
      <c r="G191" s="156">
        <f t="shared" si="28"/>
        <v>0</v>
      </c>
      <c r="H191" s="104">
        <f t="shared" si="29"/>
        <v>0.125</v>
      </c>
      <c r="I191" s="157">
        <f t="shared" si="30"/>
        <v>0</v>
      </c>
    </row>
    <row r="192" spans="3:9" ht="14.25" hidden="1" x14ac:dyDescent="0.15">
      <c r="C192" s="235"/>
      <c r="D192" s="39" t="s">
        <v>52</v>
      </c>
      <c r="E192" s="158">
        <v>27000</v>
      </c>
      <c r="F192" s="151"/>
      <c r="G192" s="158">
        <f t="shared" si="28"/>
        <v>0</v>
      </c>
      <c r="H192" s="186">
        <f t="shared" si="29"/>
        <v>0.125</v>
      </c>
      <c r="I192" s="159">
        <f t="shared" si="30"/>
        <v>0</v>
      </c>
    </row>
    <row r="193" spans="3:9" ht="14.25" hidden="1" x14ac:dyDescent="0.15">
      <c r="C193" s="248" t="s">
        <v>26</v>
      </c>
      <c r="D193" s="55" t="s">
        <v>28</v>
      </c>
      <c r="E193" s="160">
        <v>3000</v>
      </c>
      <c r="F193" s="152"/>
      <c r="G193" s="160">
        <f t="shared" si="28"/>
        <v>0</v>
      </c>
      <c r="H193" s="187">
        <f t="shared" si="29"/>
        <v>0.125</v>
      </c>
      <c r="I193" s="161">
        <f t="shared" si="30"/>
        <v>0</v>
      </c>
    </row>
    <row r="194" spans="3:9" ht="14.25" hidden="1" x14ac:dyDescent="0.15">
      <c r="C194" s="249"/>
      <c r="D194" s="52" t="s">
        <v>53</v>
      </c>
      <c r="E194" s="156">
        <v>11000</v>
      </c>
      <c r="F194" s="150"/>
      <c r="G194" s="156">
        <f t="shared" si="28"/>
        <v>0</v>
      </c>
      <c r="H194" s="104">
        <f t="shared" si="29"/>
        <v>0.125</v>
      </c>
      <c r="I194" s="157">
        <f t="shared" si="30"/>
        <v>0</v>
      </c>
    </row>
    <row r="195" spans="3:9" ht="14.25" hidden="1" x14ac:dyDescent="0.15">
      <c r="C195" s="249"/>
      <c r="D195" s="52" t="s">
        <v>54</v>
      </c>
      <c r="E195" s="156">
        <v>19000</v>
      </c>
      <c r="F195" s="150"/>
      <c r="G195" s="156">
        <f t="shared" si="28"/>
        <v>0</v>
      </c>
      <c r="H195" s="104">
        <f t="shared" si="29"/>
        <v>0.125</v>
      </c>
      <c r="I195" s="157">
        <f t="shared" si="30"/>
        <v>0</v>
      </c>
    </row>
    <row r="196" spans="3:9" ht="15" hidden="1" thickBot="1" x14ac:dyDescent="0.2">
      <c r="C196" s="250"/>
      <c r="D196" s="58" t="s">
        <v>55</v>
      </c>
      <c r="E196" s="162">
        <v>28000</v>
      </c>
      <c r="F196" s="153"/>
      <c r="G196" s="162">
        <f t="shared" si="28"/>
        <v>0</v>
      </c>
      <c r="H196" s="188">
        <f t="shared" si="29"/>
        <v>0.125</v>
      </c>
      <c r="I196" s="163">
        <f t="shared" si="30"/>
        <v>0</v>
      </c>
    </row>
    <row r="197" spans="3:9" ht="15.75" hidden="1" thickTop="1" thickBot="1" x14ac:dyDescent="0.2">
      <c r="C197" s="251" t="s">
        <v>11</v>
      </c>
      <c r="D197" s="252"/>
      <c r="E197" s="253"/>
      <c r="F197" s="26">
        <f>SUM(F186:F196)</f>
        <v>0</v>
      </c>
      <c r="G197" s="164">
        <f>SUM(G186:G196)</f>
        <v>0</v>
      </c>
      <c r="H197" s="108" t="s">
        <v>36</v>
      </c>
      <c r="I197" s="165">
        <f>SUM(I186:I196)</f>
        <v>0</v>
      </c>
    </row>
    <row r="198" spans="3:9" hidden="1" x14ac:dyDescent="0.15"/>
    <row r="199" spans="3:9" hidden="1" x14ac:dyDescent="0.15">
      <c r="C199" s="147" t="s">
        <v>65</v>
      </c>
      <c r="D199" s="148"/>
      <c r="G199" s="146"/>
      <c r="I199" s="146"/>
    </row>
    <row r="200" spans="3:9" ht="14.25" hidden="1" thickBot="1" x14ac:dyDescent="0.2">
      <c r="G200" s="146"/>
      <c r="I200" s="146"/>
    </row>
    <row r="201" spans="3:9" ht="14.25" hidden="1" x14ac:dyDescent="0.15">
      <c r="C201" s="224" t="s">
        <v>33</v>
      </c>
      <c r="D201" s="225"/>
      <c r="E201" s="42" t="s">
        <v>25</v>
      </c>
      <c r="F201" s="262" t="s">
        <v>30</v>
      </c>
      <c r="G201" s="228" t="s">
        <v>35</v>
      </c>
      <c r="H201" s="222" t="s">
        <v>34</v>
      </c>
      <c r="I201" s="260" t="s">
        <v>44</v>
      </c>
    </row>
    <row r="202" spans="3:9" ht="15" hidden="1" thickBot="1" x14ac:dyDescent="0.2">
      <c r="C202" s="29" t="s">
        <v>31</v>
      </c>
      <c r="D202" s="25" t="s">
        <v>2</v>
      </c>
      <c r="E202" s="43"/>
      <c r="F202" s="263"/>
      <c r="G202" s="229"/>
      <c r="H202" s="223"/>
      <c r="I202" s="261"/>
    </row>
    <row r="203" spans="3:9" ht="14.25" hidden="1" x14ac:dyDescent="0.15">
      <c r="C203" s="254" t="s">
        <v>49</v>
      </c>
      <c r="D203" s="49" t="s">
        <v>27</v>
      </c>
      <c r="E203" s="154">
        <v>3000</v>
      </c>
      <c r="F203" s="149"/>
      <c r="G203" s="154">
        <f>F203*E203</f>
        <v>0</v>
      </c>
      <c r="H203" s="103">
        <f>IF($G$9&lt;&gt;"",IF($G$9="併設なし",1/4,1/8),IF($G$17="併設なし",1/4,1/8))</f>
        <v>0.125</v>
      </c>
      <c r="I203" s="155">
        <f>G203*H203</f>
        <v>0</v>
      </c>
    </row>
    <row r="204" spans="3:9" ht="14.25" hidden="1" x14ac:dyDescent="0.15">
      <c r="C204" s="249"/>
      <c r="D204" s="52" t="s">
        <v>28</v>
      </c>
      <c r="E204" s="156">
        <v>11000</v>
      </c>
      <c r="F204" s="150"/>
      <c r="G204" s="156">
        <f t="shared" ref="G204:G213" si="31">F204*E204</f>
        <v>0</v>
      </c>
      <c r="H204" s="104">
        <f t="shared" ref="H204:H213" si="32">IF($G$9&lt;&gt;"",IF($G$9="併設なし",1/4,1/8),IF($G$17="併設なし",1/4,1/8))</f>
        <v>0.125</v>
      </c>
      <c r="I204" s="157">
        <f t="shared" ref="I204:I213" si="33">G204*H204</f>
        <v>0</v>
      </c>
    </row>
    <row r="205" spans="3:9" ht="14.25" hidden="1" x14ac:dyDescent="0.15">
      <c r="C205" s="235"/>
      <c r="D205" s="39" t="s">
        <v>29</v>
      </c>
      <c r="E205" s="158">
        <v>19000</v>
      </c>
      <c r="F205" s="151"/>
      <c r="G205" s="158">
        <f t="shared" si="31"/>
        <v>0</v>
      </c>
      <c r="H205" s="185">
        <f t="shared" si="32"/>
        <v>0.125</v>
      </c>
      <c r="I205" s="159">
        <f t="shared" si="33"/>
        <v>0</v>
      </c>
    </row>
    <row r="206" spans="3:9" ht="14.25" hidden="1" x14ac:dyDescent="0.15">
      <c r="C206" s="248" t="s">
        <v>50</v>
      </c>
      <c r="D206" s="55" t="s">
        <v>27</v>
      </c>
      <c r="E206" s="160">
        <v>3000</v>
      </c>
      <c r="F206" s="152"/>
      <c r="G206" s="160">
        <f t="shared" si="31"/>
        <v>0</v>
      </c>
      <c r="H206" s="106">
        <f t="shared" si="32"/>
        <v>0.125</v>
      </c>
      <c r="I206" s="161">
        <f t="shared" si="33"/>
        <v>0</v>
      </c>
    </row>
    <row r="207" spans="3:9" ht="14.25" hidden="1" x14ac:dyDescent="0.15">
      <c r="C207" s="249"/>
      <c r="D207" s="52" t="s">
        <v>28</v>
      </c>
      <c r="E207" s="156">
        <v>11000</v>
      </c>
      <c r="F207" s="150"/>
      <c r="G207" s="156">
        <f t="shared" si="31"/>
        <v>0</v>
      </c>
      <c r="H207" s="104">
        <f t="shared" si="32"/>
        <v>0.125</v>
      </c>
      <c r="I207" s="157">
        <f t="shared" si="33"/>
        <v>0</v>
      </c>
    </row>
    <row r="208" spans="3:9" ht="14.25" hidden="1" x14ac:dyDescent="0.15">
      <c r="C208" s="249"/>
      <c r="D208" s="52" t="s">
        <v>53</v>
      </c>
      <c r="E208" s="156">
        <v>19000</v>
      </c>
      <c r="F208" s="150"/>
      <c r="G208" s="156">
        <f t="shared" si="31"/>
        <v>0</v>
      </c>
      <c r="H208" s="104">
        <f t="shared" si="32"/>
        <v>0.125</v>
      </c>
      <c r="I208" s="157">
        <f t="shared" si="33"/>
        <v>0</v>
      </c>
    </row>
    <row r="209" spans="3:9" ht="14.25" hidden="1" x14ac:dyDescent="0.15">
      <c r="C209" s="235"/>
      <c r="D209" s="39" t="s">
        <v>52</v>
      </c>
      <c r="E209" s="158">
        <v>27000</v>
      </c>
      <c r="F209" s="151"/>
      <c r="G209" s="158">
        <f t="shared" si="31"/>
        <v>0</v>
      </c>
      <c r="H209" s="186">
        <f t="shared" si="32"/>
        <v>0.125</v>
      </c>
      <c r="I209" s="159">
        <f t="shared" si="33"/>
        <v>0</v>
      </c>
    </row>
    <row r="210" spans="3:9" ht="14.25" hidden="1" x14ac:dyDescent="0.15">
      <c r="C210" s="248" t="s">
        <v>26</v>
      </c>
      <c r="D210" s="55" t="s">
        <v>28</v>
      </c>
      <c r="E210" s="160">
        <v>3000</v>
      </c>
      <c r="F210" s="152"/>
      <c r="G210" s="160">
        <f t="shared" si="31"/>
        <v>0</v>
      </c>
      <c r="H210" s="187">
        <f t="shared" si="32"/>
        <v>0.125</v>
      </c>
      <c r="I210" s="161">
        <f t="shared" si="33"/>
        <v>0</v>
      </c>
    </row>
    <row r="211" spans="3:9" ht="14.25" hidden="1" x14ac:dyDescent="0.15">
      <c r="C211" s="249"/>
      <c r="D211" s="52" t="s">
        <v>53</v>
      </c>
      <c r="E211" s="156">
        <v>11000</v>
      </c>
      <c r="F211" s="150"/>
      <c r="G211" s="156">
        <f t="shared" si="31"/>
        <v>0</v>
      </c>
      <c r="H211" s="104">
        <f t="shared" si="32"/>
        <v>0.125</v>
      </c>
      <c r="I211" s="157">
        <f t="shared" si="33"/>
        <v>0</v>
      </c>
    </row>
    <row r="212" spans="3:9" ht="14.25" hidden="1" x14ac:dyDescent="0.15">
      <c r="C212" s="249"/>
      <c r="D212" s="52" t="s">
        <v>54</v>
      </c>
      <c r="E212" s="156">
        <v>19000</v>
      </c>
      <c r="F212" s="150"/>
      <c r="G212" s="156">
        <f t="shared" si="31"/>
        <v>0</v>
      </c>
      <c r="H212" s="104">
        <f t="shared" si="32"/>
        <v>0.125</v>
      </c>
      <c r="I212" s="157">
        <f t="shared" si="33"/>
        <v>0</v>
      </c>
    </row>
    <row r="213" spans="3:9" ht="15" hidden="1" thickBot="1" x14ac:dyDescent="0.2">
      <c r="C213" s="250"/>
      <c r="D213" s="58" t="s">
        <v>55</v>
      </c>
      <c r="E213" s="162">
        <v>28000</v>
      </c>
      <c r="F213" s="153"/>
      <c r="G213" s="162">
        <f t="shared" si="31"/>
        <v>0</v>
      </c>
      <c r="H213" s="188">
        <f t="shared" si="32"/>
        <v>0.125</v>
      </c>
      <c r="I213" s="163">
        <f t="shared" si="33"/>
        <v>0</v>
      </c>
    </row>
    <row r="214" spans="3:9" ht="15.75" hidden="1" thickTop="1" thickBot="1" x14ac:dyDescent="0.2">
      <c r="C214" s="251" t="s">
        <v>11</v>
      </c>
      <c r="D214" s="252"/>
      <c r="E214" s="253"/>
      <c r="F214" s="26">
        <f>SUM(F203:F213)</f>
        <v>0</v>
      </c>
      <c r="G214" s="164">
        <f>SUM(G203:G213)</f>
        <v>0</v>
      </c>
      <c r="H214" s="108" t="s">
        <v>36</v>
      </c>
      <c r="I214" s="165">
        <f>SUM(I203:I213)</f>
        <v>0</v>
      </c>
    </row>
  </sheetData>
  <sheetProtection formatCells="0" insertRows="0"/>
  <mergeCells count="142">
    <mergeCell ref="C186:C188"/>
    <mergeCell ref="C189:C192"/>
    <mergeCell ref="C172:C175"/>
    <mergeCell ref="C176:C179"/>
    <mergeCell ref="C180:E180"/>
    <mergeCell ref="C184:D184"/>
    <mergeCell ref="C214:E214"/>
    <mergeCell ref="H201:H202"/>
    <mergeCell ref="I201:I202"/>
    <mergeCell ref="C203:C205"/>
    <mergeCell ref="C206:C209"/>
    <mergeCell ref="C210:C213"/>
    <mergeCell ref="C193:C196"/>
    <mergeCell ref="C197:E197"/>
    <mergeCell ref="C201:D201"/>
    <mergeCell ref="F201:F202"/>
    <mergeCell ref="G201:G202"/>
    <mergeCell ref="F184:F185"/>
    <mergeCell ref="G184:G185"/>
    <mergeCell ref="H184:H185"/>
    <mergeCell ref="I184:I185"/>
    <mergeCell ref="F167:F168"/>
    <mergeCell ref="G167:G168"/>
    <mergeCell ref="H167:H168"/>
    <mergeCell ref="I167:I168"/>
    <mergeCell ref="C169:C171"/>
    <mergeCell ref="C152:C154"/>
    <mergeCell ref="C155:C158"/>
    <mergeCell ref="C159:C162"/>
    <mergeCell ref="C163:E163"/>
    <mergeCell ref="C167:D167"/>
    <mergeCell ref="C150:D150"/>
    <mergeCell ref="F150:F151"/>
    <mergeCell ref="G150:G151"/>
    <mergeCell ref="H150:H151"/>
    <mergeCell ref="I150:I151"/>
    <mergeCell ref="I133:I134"/>
    <mergeCell ref="C135:C137"/>
    <mergeCell ref="C138:C141"/>
    <mergeCell ref="C142:C145"/>
    <mergeCell ref="C146:E146"/>
    <mergeCell ref="C129:E129"/>
    <mergeCell ref="C133:D133"/>
    <mergeCell ref="F133:F134"/>
    <mergeCell ref="G133:G134"/>
    <mergeCell ref="H133:H134"/>
    <mergeCell ref="H116:H117"/>
    <mergeCell ref="I116:I117"/>
    <mergeCell ref="C118:C120"/>
    <mergeCell ref="C121:C124"/>
    <mergeCell ref="C125:C128"/>
    <mergeCell ref="C108:C111"/>
    <mergeCell ref="C112:E112"/>
    <mergeCell ref="C116:D116"/>
    <mergeCell ref="F116:F117"/>
    <mergeCell ref="G116:G117"/>
    <mergeCell ref="G99:G100"/>
    <mergeCell ref="H99:H100"/>
    <mergeCell ref="I99:I100"/>
    <mergeCell ref="C101:C103"/>
    <mergeCell ref="C104:C107"/>
    <mergeCell ref="C99:D99"/>
    <mergeCell ref="F99:F100"/>
    <mergeCell ref="I48:I49"/>
    <mergeCell ref="F82:F83"/>
    <mergeCell ref="G82:G83"/>
    <mergeCell ref="H82:H83"/>
    <mergeCell ref="I82:I83"/>
    <mergeCell ref="C84:C86"/>
    <mergeCell ref="I65:I66"/>
    <mergeCell ref="C67:C69"/>
    <mergeCell ref="C70:C73"/>
    <mergeCell ref="C74:C77"/>
    <mergeCell ref="C78:E78"/>
    <mergeCell ref="C82:D82"/>
    <mergeCell ref="H65:H66"/>
    <mergeCell ref="C87:C90"/>
    <mergeCell ref="C91:C94"/>
    <mergeCell ref="C95:E95"/>
    <mergeCell ref="B20:C20"/>
    <mergeCell ref="D20:E20"/>
    <mergeCell ref="C61:E61"/>
    <mergeCell ref="C65:D65"/>
    <mergeCell ref="F65:F66"/>
    <mergeCell ref="G65:G66"/>
    <mergeCell ref="C50:C52"/>
    <mergeCell ref="C53:C56"/>
    <mergeCell ref="C57:C60"/>
    <mergeCell ref="B37:C40"/>
    <mergeCell ref="B41:E41"/>
    <mergeCell ref="I28:I29"/>
    <mergeCell ref="B29:C29"/>
    <mergeCell ref="B33:C36"/>
    <mergeCell ref="D19:E19"/>
    <mergeCell ref="B19:C19"/>
    <mergeCell ref="B24:C24"/>
    <mergeCell ref="B28:D28"/>
    <mergeCell ref="E28:E29"/>
    <mergeCell ref="F28:F29"/>
    <mergeCell ref="G28:G29"/>
    <mergeCell ref="G23:H23"/>
    <mergeCell ref="D24:H24"/>
    <mergeCell ref="G7:H7"/>
    <mergeCell ref="G10:H10"/>
    <mergeCell ref="H28:H29"/>
    <mergeCell ref="H48:H49"/>
    <mergeCell ref="C48:D48"/>
    <mergeCell ref="F48:F49"/>
    <mergeCell ref="G48:G49"/>
    <mergeCell ref="G20:H20"/>
    <mergeCell ref="G15:H15"/>
    <mergeCell ref="D16:H16"/>
    <mergeCell ref="D18:E18"/>
    <mergeCell ref="B11:C11"/>
    <mergeCell ref="D11:E11"/>
    <mergeCell ref="B30:C32"/>
    <mergeCell ref="B8:C8"/>
    <mergeCell ref="G19:H19"/>
    <mergeCell ref="A1:F1"/>
    <mergeCell ref="B2:I2"/>
    <mergeCell ref="B6:I6"/>
    <mergeCell ref="B7:C7"/>
    <mergeCell ref="D7:E7"/>
    <mergeCell ref="B23:C23"/>
    <mergeCell ref="D23:E23"/>
    <mergeCell ref="B10:C10"/>
    <mergeCell ref="D10:E10"/>
    <mergeCell ref="B12:C12"/>
    <mergeCell ref="B14:I14"/>
    <mergeCell ref="B15:C15"/>
    <mergeCell ref="D15:E15"/>
    <mergeCell ref="B16:C16"/>
    <mergeCell ref="B18:C18"/>
    <mergeCell ref="D8:H8"/>
    <mergeCell ref="B9:F9"/>
    <mergeCell ref="G9:H9"/>
    <mergeCell ref="B17:F17"/>
    <mergeCell ref="G17:H17"/>
    <mergeCell ref="G11:H11"/>
    <mergeCell ref="G12:H12"/>
    <mergeCell ref="D12:E12"/>
    <mergeCell ref="G18:H18"/>
  </mergeCells>
  <phoneticPr fontId="1"/>
  <dataValidations count="2">
    <dataValidation type="whole" allowBlank="1" showInputMessage="1" showErrorMessage="1" sqref="F50:F60 F67:F77 F84:F94 F101:F111 F118:F128 F135:F145 F152:F162 F169:F179 F186:F196 F203:F213" xr:uid="{00000000-0002-0000-0000-000000000000}">
      <formula1>0</formula1>
      <formula2>999</formula2>
    </dataValidation>
    <dataValidation type="list" allowBlank="1" showInputMessage="1" showErrorMessage="1" sqref="G9:H9 G17:H17" xr:uid="{71313ABA-16A3-4D0B-847C-5873898B7B4D}">
      <formula1>"併設なし,サ高住併設,有料老人ホーム併設"</formula1>
    </dataValidation>
  </dataValidations>
  <pageMargins left="0.43307086614173229" right="0.15748031496062992" top="0.59055118110236227" bottom="0.27559055118110237" header="0.31496062992125984" footer="0.1574803149606299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F997-F593-4039-B6F9-A9698546449C}">
  <sheetPr>
    <tabColor rgb="FFFFFF00"/>
    <pageSetUpPr fitToPage="1"/>
  </sheetPr>
  <dimension ref="A1:L214"/>
  <sheetViews>
    <sheetView view="pageBreakPreview" zoomScale="70" zoomScaleNormal="90" zoomScaleSheetLayoutView="70" workbookViewId="0">
      <selection sqref="A1:F1"/>
    </sheetView>
  </sheetViews>
  <sheetFormatPr defaultColWidth="9" defaultRowHeight="13.5" x14ac:dyDescent="0.15"/>
  <cols>
    <col min="1" max="1" width="3.625" style="8" customWidth="1"/>
    <col min="2" max="2" width="3.125" style="8" customWidth="1"/>
    <col min="3" max="3" width="13.875" style="8" customWidth="1"/>
    <col min="4" max="5" width="12.625" style="8" customWidth="1"/>
    <col min="6" max="6" width="15.625" style="8" customWidth="1"/>
    <col min="7" max="8" width="15.5" style="8" customWidth="1"/>
    <col min="9" max="9" width="15.125" style="8" customWidth="1"/>
    <col min="10" max="10" width="7.5" style="8" customWidth="1"/>
    <col min="11" max="13" width="12.75" style="8" customWidth="1"/>
    <col min="14" max="14" width="9" style="8"/>
    <col min="15" max="15" width="15.125" style="8" customWidth="1"/>
    <col min="16" max="16384" width="9" style="8"/>
  </cols>
  <sheetData>
    <row r="1" spans="1:12" x14ac:dyDescent="0.15">
      <c r="A1" s="306"/>
      <c r="B1" s="306"/>
      <c r="C1" s="306"/>
      <c r="D1" s="306"/>
      <c r="E1" s="306"/>
      <c r="F1" s="306"/>
      <c r="I1" s="13" t="s">
        <v>40</v>
      </c>
    </row>
    <row r="2" spans="1:12" ht="21" x14ac:dyDescent="0.15">
      <c r="B2" s="307" t="s">
        <v>41</v>
      </c>
      <c r="C2" s="307"/>
      <c r="D2" s="307"/>
      <c r="E2" s="307"/>
      <c r="F2" s="307"/>
      <c r="G2" s="307"/>
      <c r="H2" s="307"/>
      <c r="I2" s="307"/>
      <c r="J2" s="10"/>
      <c r="K2" s="10"/>
      <c r="L2" s="10"/>
    </row>
    <row r="3" spans="1:12" ht="13.5" customHeight="1" x14ac:dyDescent="0.1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s="14" customFormat="1" ht="14.25" x14ac:dyDescent="0.15">
      <c r="B4" s="14" t="s">
        <v>32</v>
      </c>
    </row>
    <row r="5" spans="1:12" s="12" customFormat="1" ht="6" customHeight="1" x14ac:dyDescent="0.15"/>
    <row r="6" spans="1:12" s="15" customFormat="1" ht="19.5" customHeight="1" x14ac:dyDescent="0.15">
      <c r="B6" s="308" t="s">
        <v>38</v>
      </c>
      <c r="C6" s="308"/>
      <c r="D6" s="308"/>
      <c r="E6" s="308"/>
      <c r="F6" s="308"/>
      <c r="G6" s="308"/>
      <c r="H6" s="308"/>
      <c r="I6" s="308"/>
      <c r="J6" s="16"/>
      <c r="K6" s="16"/>
      <c r="L6" s="16"/>
    </row>
    <row r="7" spans="1:12" s="15" customFormat="1" ht="19.5" customHeight="1" x14ac:dyDescent="0.15">
      <c r="B7" s="272" t="s">
        <v>18</v>
      </c>
      <c r="C7" s="272"/>
      <c r="D7" s="309" t="s">
        <v>72</v>
      </c>
      <c r="E7" s="310"/>
      <c r="F7" s="17" t="s">
        <v>21</v>
      </c>
      <c r="G7" s="309" t="s">
        <v>73</v>
      </c>
      <c r="H7" s="310"/>
      <c r="I7" s="18"/>
      <c r="J7" s="19"/>
      <c r="K7" s="19"/>
      <c r="L7" s="19"/>
    </row>
    <row r="8" spans="1:12" s="15" customFormat="1" ht="19.5" customHeight="1" x14ac:dyDescent="0.15">
      <c r="B8" s="300" t="s">
        <v>19</v>
      </c>
      <c r="C8" s="300"/>
      <c r="D8" s="292" t="s">
        <v>74</v>
      </c>
      <c r="E8" s="297"/>
      <c r="F8" s="297"/>
      <c r="G8" s="297"/>
      <c r="H8" s="293"/>
      <c r="I8" s="18"/>
      <c r="J8" s="19"/>
      <c r="K8" s="19"/>
      <c r="L8" s="19"/>
    </row>
    <row r="9" spans="1:12" s="15" customFormat="1" ht="19.5" customHeight="1" x14ac:dyDescent="0.15">
      <c r="B9" s="272" t="s">
        <v>71</v>
      </c>
      <c r="C9" s="272"/>
      <c r="D9" s="272"/>
      <c r="E9" s="272"/>
      <c r="F9" s="272"/>
      <c r="G9" s="301" t="s">
        <v>78</v>
      </c>
      <c r="H9" s="302"/>
      <c r="I9" s="18"/>
      <c r="J9" s="19"/>
      <c r="K9" s="19"/>
      <c r="L9" s="19"/>
    </row>
    <row r="10" spans="1:12" s="15" customFormat="1" ht="19.5" customHeight="1" x14ac:dyDescent="0.15">
      <c r="B10" s="303" t="s">
        <v>20</v>
      </c>
      <c r="C10" s="303"/>
      <c r="D10" s="286" t="s">
        <v>75</v>
      </c>
      <c r="E10" s="287"/>
      <c r="F10" s="76" t="s">
        <v>48</v>
      </c>
      <c r="G10" s="304" t="s">
        <v>76</v>
      </c>
      <c r="H10" s="305"/>
      <c r="I10" s="18"/>
      <c r="J10" s="19"/>
      <c r="K10" s="19"/>
      <c r="L10" s="19"/>
    </row>
    <row r="11" spans="1:12" s="15" customFormat="1" ht="19.5" customHeight="1" x14ac:dyDescent="0.15">
      <c r="B11" s="290" t="s">
        <v>46</v>
      </c>
      <c r="C11" s="291"/>
      <c r="D11" s="286" t="s">
        <v>75</v>
      </c>
      <c r="E11" s="287"/>
      <c r="F11" s="17" t="s">
        <v>47</v>
      </c>
      <c r="G11" s="309" t="s">
        <v>77</v>
      </c>
      <c r="H11" s="310"/>
      <c r="I11" s="18"/>
      <c r="J11" s="21"/>
      <c r="K11" s="21"/>
      <c r="L11" s="21"/>
    </row>
    <row r="12" spans="1:12" s="15" customFormat="1" ht="19.5" customHeight="1" x14ac:dyDescent="0.15">
      <c r="B12" s="298" t="s">
        <v>23</v>
      </c>
      <c r="C12" s="298"/>
      <c r="D12" s="299">
        <v>23</v>
      </c>
      <c r="E12" s="299"/>
      <c r="F12" s="20" t="s">
        <v>22</v>
      </c>
      <c r="G12" s="286">
        <v>18</v>
      </c>
      <c r="H12" s="287"/>
      <c r="I12" s="18"/>
      <c r="J12" s="21"/>
      <c r="K12" s="21"/>
      <c r="L12" s="21"/>
    </row>
    <row r="13" spans="1:12" s="19" customFormat="1" ht="13.5" customHeight="1" x14ac:dyDescent="0.15">
      <c r="B13" s="22"/>
      <c r="C13" s="22"/>
      <c r="D13" s="22"/>
      <c r="E13" s="22"/>
      <c r="F13" s="22"/>
      <c r="G13" s="22"/>
      <c r="H13" s="22"/>
      <c r="I13" s="22"/>
      <c r="J13" s="21"/>
      <c r="K13" s="21"/>
      <c r="L13" s="21"/>
    </row>
    <row r="14" spans="1:12" s="15" customFormat="1" ht="19.5" customHeight="1" x14ac:dyDescent="0.15">
      <c r="B14" s="294" t="s">
        <v>24</v>
      </c>
      <c r="C14" s="294"/>
      <c r="D14" s="294"/>
      <c r="E14" s="294"/>
      <c r="F14" s="294"/>
      <c r="G14" s="294"/>
      <c r="H14" s="294"/>
      <c r="I14" s="294"/>
      <c r="J14" s="16"/>
      <c r="K14" s="16"/>
      <c r="L14" s="16"/>
    </row>
    <row r="15" spans="1:12" s="15" customFormat="1" ht="19.5" customHeight="1" x14ac:dyDescent="0.15">
      <c r="B15" s="272" t="s">
        <v>18</v>
      </c>
      <c r="C15" s="272"/>
      <c r="D15" s="295" t="s">
        <v>79</v>
      </c>
      <c r="E15" s="296"/>
      <c r="F15" s="17" t="s">
        <v>21</v>
      </c>
      <c r="G15" s="295" t="s">
        <v>80</v>
      </c>
      <c r="H15" s="296"/>
      <c r="I15" s="18"/>
      <c r="J15" s="19"/>
      <c r="K15" s="19"/>
      <c r="L15" s="19"/>
    </row>
    <row r="16" spans="1:12" s="15" customFormat="1" ht="19.5" customHeight="1" x14ac:dyDescent="0.15">
      <c r="B16" s="272" t="s">
        <v>19</v>
      </c>
      <c r="C16" s="272"/>
      <c r="D16" s="292" t="s">
        <v>74</v>
      </c>
      <c r="E16" s="297"/>
      <c r="F16" s="297"/>
      <c r="G16" s="297"/>
      <c r="H16" s="293"/>
      <c r="I16" s="18"/>
      <c r="J16" s="19"/>
      <c r="K16" s="19"/>
      <c r="L16" s="19"/>
    </row>
    <row r="17" spans="2:12" s="15" customFormat="1" ht="19.5" customHeight="1" x14ac:dyDescent="0.15">
      <c r="B17" s="272" t="s">
        <v>71</v>
      </c>
      <c r="C17" s="272"/>
      <c r="D17" s="272"/>
      <c r="E17" s="272"/>
      <c r="F17" s="272"/>
      <c r="G17" s="284" t="s">
        <v>78</v>
      </c>
      <c r="H17" s="285"/>
      <c r="I17" s="18"/>
      <c r="J17" s="19"/>
      <c r="K17" s="19"/>
      <c r="L17" s="19"/>
    </row>
    <row r="18" spans="2:12" s="15" customFormat="1" ht="19.5" customHeight="1" x14ac:dyDescent="0.15">
      <c r="B18" s="272" t="s">
        <v>20</v>
      </c>
      <c r="C18" s="272"/>
      <c r="D18" s="286" t="s">
        <v>75</v>
      </c>
      <c r="E18" s="287"/>
      <c r="F18" s="17" t="s">
        <v>48</v>
      </c>
      <c r="G18" s="288" t="s">
        <v>76</v>
      </c>
      <c r="H18" s="289"/>
      <c r="I18" s="18"/>
      <c r="J18" s="21"/>
      <c r="K18" s="21"/>
      <c r="L18" s="21"/>
    </row>
    <row r="19" spans="2:12" s="15" customFormat="1" ht="19.5" customHeight="1" x14ac:dyDescent="0.15">
      <c r="B19" s="290" t="s">
        <v>46</v>
      </c>
      <c r="C19" s="291"/>
      <c r="D19" s="286" t="s">
        <v>75</v>
      </c>
      <c r="E19" s="287"/>
      <c r="F19" s="17" t="s">
        <v>47</v>
      </c>
      <c r="G19" s="292" t="s">
        <v>77</v>
      </c>
      <c r="H19" s="293"/>
      <c r="I19" s="18"/>
      <c r="J19" s="21"/>
      <c r="K19" s="21"/>
      <c r="L19" s="21"/>
    </row>
    <row r="20" spans="2:12" s="15" customFormat="1" ht="30" customHeight="1" x14ac:dyDescent="0.15">
      <c r="B20" s="272" t="s">
        <v>42</v>
      </c>
      <c r="C20" s="272"/>
      <c r="D20" s="280">
        <v>30</v>
      </c>
      <c r="E20" s="281"/>
      <c r="F20" s="23" t="s">
        <v>43</v>
      </c>
      <c r="G20" s="280">
        <v>4</v>
      </c>
      <c r="H20" s="281"/>
      <c r="I20" s="18"/>
      <c r="J20" s="21"/>
      <c r="K20" s="21"/>
      <c r="L20" s="21"/>
    </row>
    <row r="21" spans="2:12" s="19" customFormat="1" ht="8.25" customHeight="1" x14ac:dyDescent="0.15">
      <c r="B21" s="22"/>
      <c r="C21" s="22"/>
      <c r="D21" s="22"/>
      <c r="E21" s="22"/>
      <c r="F21" s="22"/>
      <c r="G21" s="22"/>
      <c r="H21" s="22"/>
      <c r="I21" s="22"/>
      <c r="J21" s="21"/>
      <c r="K21" s="21"/>
      <c r="L21" s="21"/>
    </row>
    <row r="22" spans="2:12" s="19" customFormat="1" ht="19.5" customHeight="1" x14ac:dyDescent="0.15">
      <c r="C22" s="24"/>
      <c r="D22" s="24" t="s">
        <v>39</v>
      </c>
      <c r="E22" s="22"/>
      <c r="F22" s="22"/>
      <c r="G22" s="22"/>
      <c r="H22" s="22"/>
      <c r="I22" s="22"/>
      <c r="J22" s="21"/>
      <c r="K22" s="21"/>
      <c r="L22" s="21"/>
    </row>
    <row r="23" spans="2:12" s="15" customFormat="1" ht="19.5" customHeight="1" x14ac:dyDescent="0.15">
      <c r="B23" s="272" t="s">
        <v>18</v>
      </c>
      <c r="C23" s="272"/>
      <c r="D23" s="273" t="s">
        <v>81</v>
      </c>
      <c r="E23" s="275"/>
      <c r="F23" s="17" t="s">
        <v>21</v>
      </c>
      <c r="G23" s="282" t="s">
        <v>73</v>
      </c>
      <c r="H23" s="283"/>
      <c r="I23" s="18"/>
      <c r="J23" s="19"/>
      <c r="K23" s="19"/>
      <c r="L23" s="19"/>
    </row>
    <row r="24" spans="2:12" s="15" customFormat="1" ht="19.5" customHeight="1" x14ac:dyDescent="0.15">
      <c r="B24" s="272" t="s">
        <v>19</v>
      </c>
      <c r="C24" s="272"/>
      <c r="D24" s="273" t="s">
        <v>82</v>
      </c>
      <c r="E24" s="274"/>
      <c r="F24" s="274"/>
      <c r="G24" s="274"/>
      <c r="H24" s="275"/>
      <c r="I24" s="18"/>
      <c r="J24" s="19"/>
      <c r="K24" s="19"/>
      <c r="L24" s="19"/>
    </row>
    <row r="25" spans="2:12" ht="18" customHeight="1" x14ac:dyDescent="0.15"/>
    <row r="26" spans="2:12" s="14" customFormat="1" ht="14.25" x14ac:dyDescent="0.15">
      <c r="B26" s="14" t="s">
        <v>70</v>
      </c>
    </row>
    <row r="27" spans="2:12" ht="9.75" customHeight="1" thickBot="1" x14ac:dyDescent="0.2"/>
    <row r="28" spans="2:12" s="15" customFormat="1" ht="18" customHeight="1" x14ac:dyDescent="0.15">
      <c r="B28" s="244" t="s">
        <v>33</v>
      </c>
      <c r="C28" s="245"/>
      <c r="D28" s="245"/>
      <c r="E28" s="245" t="s">
        <v>25</v>
      </c>
      <c r="F28" s="245" t="s">
        <v>30</v>
      </c>
      <c r="G28" s="276" t="s">
        <v>35</v>
      </c>
      <c r="H28" s="278" t="s">
        <v>34</v>
      </c>
      <c r="I28" s="266" t="s">
        <v>44</v>
      </c>
    </row>
    <row r="29" spans="2:12" s="15" customFormat="1" ht="18" customHeight="1" thickBot="1" x14ac:dyDescent="0.2">
      <c r="B29" s="242" t="s">
        <v>31</v>
      </c>
      <c r="C29" s="243"/>
      <c r="D29" s="25" t="s">
        <v>2</v>
      </c>
      <c r="E29" s="243"/>
      <c r="F29" s="243"/>
      <c r="G29" s="277"/>
      <c r="H29" s="279"/>
      <c r="I29" s="267"/>
    </row>
    <row r="30" spans="2:12" s="15" customFormat="1" ht="18" customHeight="1" x14ac:dyDescent="0.15">
      <c r="B30" s="233" t="s">
        <v>49</v>
      </c>
      <c r="C30" s="234"/>
      <c r="D30" s="49" t="s">
        <v>27</v>
      </c>
      <c r="E30" s="50">
        <v>3000</v>
      </c>
      <c r="F30" s="49">
        <f t="shared" ref="F30:F40" si="0">SUM(F50,F67,F84,F101,F118,F135,F152,F169,F186,F203)</f>
        <v>0</v>
      </c>
      <c r="G30" s="50">
        <f>F30*E30</f>
        <v>0</v>
      </c>
      <c r="H30" s="195">
        <f t="shared" ref="H30:H40" si="1">IF($G$9&lt;&gt;"",IF($G$9="併設なし",1/4,1/8),IF($G$17="併設なし",1/4,1/8))</f>
        <v>0.25</v>
      </c>
      <c r="I30" s="97">
        <f>G30*H30</f>
        <v>0</v>
      </c>
    </row>
    <row r="31" spans="2:12" s="15" customFormat="1" ht="18" customHeight="1" x14ac:dyDescent="0.15">
      <c r="B31" s="235"/>
      <c r="C31" s="236"/>
      <c r="D31" s="52" t="s">
        <v>28</v>
      </c>
      <c r="E31" s="53">
        <v>11000</v>
      </c>
      <c r="F31" s="52">
        <f t="shared" si="0"/>
        <v>8</v>
      </c>
      <c r="G31" s="53">
        <f t="shared" ref="G31:G40" si="2">F31*E31</f>
        <v>88000</v>
      </c>
      <c r="H31" s="196">
        <f t="shared" si="1"/>
        <v>0.25</v>
      </c>
      <c r="I31" s="98">
        <f t="shared" ref="I31:I40" si="3">G31*H31</f>
        <v>22000</v>
      </c>
    </row>
    <row r="32" spans="2:12" s="15" customFormat="1" ht="18" customHeight="1" x14ac:dyDescent="0.15">
      <c r="B32" s="237"/>
      <c r="C32" s="238"/>
      <c r="D32" s="39" t="s">
        <v>29</v>
      </c>
      <c r="E32" s="40">
        <v>19000</v>
      </c>
      <c r="F32" s="39">
        <f t="shared" si="0"/>
        <v>0</v>
      </c>
      <c r="G32" s="40">
        <f t="shared" si="2"/>
        <v>0</v>
      </c>
      <c r="H32" s="197">
        <f t="shared" si="1"/>
        <v>0.25</v>
      </c>
      <c r="I32" s="99">
        <f t="shared" si="3"/>
        <v>0</v>
      </c>
    </row>
    <row r="33" spans="2:9" s="15" customFormat="1" ht="18" customHeight="1" x14ac:dyDescent="0.15">
      <c r="B33" s="235" t="s">
        <v>50</v>
      </c>
      <c r="C33" s="236"/>
      <c r="D33" s="55" t="s">
        <v>27</v>
      </c>
      <c r="E33" s="56">
        <v>3000</v>
      </c>
      <c r="F33" s="55">
        <f t="shared" si="0"/>
        <v>0</v>
      </c>
      <c r="G33" s="56">
        <f t="shared" si="2"/>
        <v>0</v>
      </c>
      <c r="H33" s="198">
        <f t="shared" si="1"/>
        <v>0.25</v>
      </c>
      <c r="I33" s="100">
        <f t="shared" si="3"/>
        <v>0</v>
      </c>
    </row>
    <row r="34" spans="2:9" s="15" customFormat="1" ht="18" customHeight="1" x14ac:dyDescent="0.15">
      <c r="B34" s="235"/>
      <c r="C34" s="236"/>
      <c r="D34" s="52" t="s">
        <v>28</v>
      </c>
      <c r="E34" s="53">
        <v>11000</v>
      </c>
      <c r="F34" s="52">
        <f t="shared" si="0"/>
        <v>0</v>
      </c>
      <c r="G34" s="53">
        <f t="shared" si="2"/>
        <v>0</v>
      </c>
      <c r="H34" s="196">
        <f t="shared" si="1"/>
        <v>0.25</v>
      </c>
      <c r="I34" s="98">
        <f t="shared" si="3"/>
        <v>0</v>
      </c>
    </row>
    <row r="35" spans="2:9" s="15" customFormat="1" ht="18" customHeight="1" x14ac:dyDescent="0.15">
      <c r="B35" s="235"/>
      <c r="C35" s="236"/>
      <c r="D35" s="52" t="s">
        <v>53</v>
      </c>
      <c r="E35" s="53">
        <v>19000</v>
      </c>
      <c r="F35" s="52">
        <f t="shared" si="0"/>
        <v>0</v>
      </c>
      <c r="G35" s="53">
        <f t="shared" si="2"/>
        <v>0</v>
      </c>
      <c r="H35" s="196">
        <f t="shared" si="1"/>
        <v>0.25</v>
      </c>
      <c r="I35" s="98">
        <f t="shared" si="3"/>
        <v>0</v>
      </c>
    </row>
    <row r="36" spans="2:9" s="15" customFormat="1" ht="18" customHeight="1" x14ac:dyDescent="0.15">
      <c r="B36" s="237"/>
      <c r="C36" s="238"/>
      <c r="D36" s="39" t="s">
        <v>52</v>
      </c>
      <c r="E36" s="40">
        <v>27000</v>
      </c>
      <c r="F36" s="39">
        <f t="shared" si="0"/>
        <v>0</v>
      </c>
      <c r="G36" s="40">
        <f t="shared" si="2"/>
        <v>0</v>
      </c>
      <c r="H36" s="197">
        <f t="shared" si="1"/>
        <v>0.25</v>
      </c>
      <c r="I36" s="99">
        <f t="shared" si="3"/>
        <v>0</v>
      </c>
    </row>
    <row r="37" spans="2:9" s="15" customFormat="1" ht="18" customHeight="1" x14ac:dyDescent="0.15">
      <c r="B37" s="237" t="s">
        <v>26</v>
      </c>
      <c r="C37" s="238"/>
      <c r="D37" s="55" t="s">
        <v>28</v>
      </c>
      <c r="E37" s="56">
        <v>3000</v>
      </c>
      <c r="F37" s="55">
        <f t="shared" si="0"/>
        <v>0</v>
      </c>
      <c r="G37" s="56">
        <f t="shared" si="2"/>
        <v>0</v>
      </c>
      <c r="H37" s="198">
        <f t="shared" si="1"/>
        <v>0.25</v>
      </c>
      <c r="I37" s="100">
        <f t="shared" si="3"/>
        <v>0</v>
      </c>
    </row>
    <row r="38" spans="2:9" s="15" customFormat="1" ht="18" customHeight="1" x14ac:dyDescent="0.15">
      <c r="B38" s="248"/>
      <c r="C38" s="255"/>
      <c r="D38" s="52" t="s">
        <v>53</v>
      </c>
      <c r="E38" s="53">
        <v>11000</v>
      </c>
      <c r="F38" s="52">
        <f t="shared" si="0"/>
        <v>2</v>
      </c>
      <c r="G38" s="53">
        <f t="shared" si="2"/>
        <v>22000</v>
      </c>
      <c r="H38" s="196">
        <f t="shared" si="1"/>
        <v>0.25</v>
      </c>
      <c r="I38" s="98">
        <f t="shared" si="3"/>
        <v>5500</v>
      </c>
    </row>
    <row r="39" spans="2:9" s="15" customFormat="1" ht="18" customHeight="1" x14ac:dyDescent="0.15">
      <c r="B39" s="248"/>
      <c r="C39" s="255"/>
      <c r="D39" s="52" t="s">
        <v>54</v>
      </c>
      <c r="E39" s="53">
        <v>19000</v>
      </c>
      <c r="F39" s="52">
        <f t="shared" si="0"/>
        <v>0</v>
      </c>
      <c r="G39" s="53">
        <f t="shared" si="2"/>
        <v>0</v>
      </c>
      <c r="H39" s="196">
        <f t="shared" si="1"/>
        <v>0.25</v>
      </c>
      <c r="I39" s="98">
        <f t="shared" si="3"/>
        <v>0</v>
      </c>
    </row>
    <row r="40" spans="2:9" s="15" customFormat="1" ht="18" customHeight="1" thickBot="1" x14ac:dyDescent="0.2">
      <c r="B40" s="256"/>
      <c r="C40" s="257"/>
      <c r="D40" s="58" t="s">
        <v>55</v>
      </c>
      <c r="E40" s="59">
        <v>28000</v>
      </c>
      <c r="F40" s="58">
        <f t="shared" si="0"/>
        <v>14</v>
      </c>
      <c r="G40" s="59">
        <f t="shared" si="2"/>
        <v>392000</v>
      </c>
      <c r="H40" s="199">
        <f t="shared" si="1"/>
        <v>0.25</v>
      </c>
      <c r="I40" s="101">
        <f t="shared" si="3"/>
        <v>98000</v>
      </c>
    </row>
    <row r="41" spans="2:9" s="15" customFormat="1" ht="18" customHeight="1" thickTop="1" thickBot="1" x14ac:dyDescent="0.2">
      <c r="B41" s="258" t="s">
        <v>11</v>
      </c>
      <c r="C41" s="259"/>
      <c r="D41" s="259"/>
      <c r="E41" s="259"/>
      <c r="F41" s="26">
        <f>SUM(F30:F40)</f>
        <v>24</v>
      </c>
      <c r="G41" s="36">
        <f>SUM(G30:G40)</f>
        <v>502000</v>
      </c>
      <c r="H41" s="108" t="s">
        <v>36</v>
      </c>
      <c r="I41" s="102">
        <f>SUM(I30:I40)</f>
        <v>125500</v>
      </c>
    </row>
    <row r="42" spans="2:9" ht="9" customHeight="1" x14ac:dyDescent="0.15">
      <c r="G42" s="37"/>
      <c r="I42" s="37"/>
    </row>
    <row r="43" spans="2:9" ht="9" customHeight="1" x14ac:dyDescent="0.15">
      <c r="B43" s="14"/>
      <c r="G43" s="37"/>
      <c r="I43" s="37"/>
    </row>
    <row r="44" spans="2:9" ht="16.5" customHeight="1" x14ac:dyDescent="0.15">
      <c r="B44" s="14" t="s">
        <v>66</v>
      </c>
      <c r="C44" s="14"/>
      <c r="G44" s="37"/>
      <c r="I44" s="37"/>
    </row>
    <row r="45" spans="2:9" ht="9.75" customHeight="1" x14ac:dyDescent="0.15">
      <c r="G45" s="37"/>
      <c r="I45" s="37"/>
    </row>
    <row r="46" spans="2:9" ht="16.5" customHeight="1" x14ac:dyDescent="0.15">
      <c r="C46" s="28" t="s">
        <v>56</v>
      </c>
      <c r="D46" s="194" t="s">
        <v>89</v>
      </c>
      <c r="G46" s="37"/>
      <c r="I46" s="37"/>
    </row>
    <row r="47" spans="2:9" ht="6.75" customHeight="1" thickBot="1" x14ac:dyDescent="0.2">
      <c r="G47" s="37"/>
      <c r="I47" s="37"/>
    </row>
    <row r="48" spans="2:9" s="15" customFormat="1" ht="15" customHeight="1" x14ac:dyDescent="0.15">
      <c r="C48" s="224" t="s">
        <v>33</v>
      </c>
      <c r="D48" s="225"/>
      <c r="E48" s="42" t="s">
        <v>25</v>
      </c>
      <c r="F48" s="262" t="s">
        <v>30</v>
      </c>
      <c r="G48" s="268" t="s">
        <v>35</v>
      </c>
      <c r="H48" s="222" t="s">
        <v>34</v>
      </c>
      <c r="I48" s="266" t="s">
        <v>44</v>
      </c>
    </row>
    <row r="49" spans="3:10" s="15" customFormat="1" ht="15" customHeight="1" thickBot="1" x14ac:dyDescent="0.2">
      <c r="C49" s="29" t="s">
        <v>31</v>
      </c>
      <c r="D49" s="25" t="s">
        <v>2</v>
      </c>
      <c r="E49" s="43"/>
      <c r="F49" s="263"/>
      <c r="G49" s="269"/>
      <c r="H49" s="223"/>
      <c r="I49" s="267"/>
    </row>
    <row r="50" spans="3:10" s="15" customFormat="1" ht="15" customHeight="1" x14ac:dyDescent="0.15">
      <c r="C50" s="254" t="s">
        <v>49</v>
      </c>
      <c r="D50" s="49" t="s">
        <v>27</v>
      </c>
      <c r="E50" s="50">
        <v>3000</v>
      </c>
      <c r="F50" s="49"/>
      <c r="G50" s="50">
        <f>F50*E50</f>
        <v>0</v>
      </c>
      <c r="H50" s="195">
        <f t="shared" ref="H50:H60" si="4">IF($G$9&lt;&gt;"",IF($G$9="併設なし",1/4,1/8),IF($G$17="併設なし",1/4,1/8))</f>
        <v>0.25</v>
      </c>
      <c r="I50" s="97">
        <f>G50*H50</f>
        <v>0</v>
      </c>
    </row>
    <row r="51" spans="3:10" s="15" customFormat="1" ht="15" customHeight="1" x14ac:dyDescent="0.15">
      <c r="C51" s="249"/>
      <c r="D51" s="52" t="s">
        <v>28</v>
      </c>
      <c r="E51" s="53">
        <v>11000</v>
      </c>
      <c r="F51" s="112">
        <v>8</v>
      </c>
      <c r="G51" s="53">
        <f t="shared" ref="G51:G60" si="5">F51*E51</f>
        <v>88000</v>
      </c>
      <c r="H51" s="196">
        <f t="shared" si="4"/>
        <v>0.25</v>
      </c>
      <c r="I51" s="98">
        <f t="shared" ref="I51:I60" si="6">G51*H51</f>
        <v>22000</v>
      </c>
    </row>
    <row r="52" spans="3:10" s="15" customFormat="1" ht="15" customHeight="1" x14ac:dyDescent="0.15">
      <c r="C52" s="235"/>
      <c r="D52" s="39" t="s">
        <v>29</v>
      </c>
      <c r="E52" s="40">
        <v>19000</v>
      </c>
      <c r="F52" s="39"/>
      <c r="G52" s="40">
        <f t="shared" si="5"/>
        <v>0</v>
      </c>
      <c r="H52" s="197">
        <f t="shared" si="4"/>
        <v>0.25</v>
      </c>
      <c r="I52" s="99">
        <f t="shared" si="6"/>
        <v>0</v>
      </c>
    </row>
    <row r="53" spans="3:10" s="15" customFormat="1" ht="15" customHeight="1" x14ac:dyDescent="0.15">
      <c r="C53" s="248" t="s">
        <v>50</v>
      </c>
      <c r="D53" s="55" t="s">
        <v>27</v>
      </c>
      <c r="E53" s="56">
        <v>3000</v>
      </c>
      <c r="F53" s="55"/>
      <c r="G53" s="56">
        <f t="shared" si="5"/>
        <v>0</v>
      </c>
      <c r="H53" s="198">
        <f t="shared" si="4"/>
        <v>0.25</v>
      </c>
      <c r="I53" s="100">
        <f t="shared" si="6"/>
        <v>0</v>
      </c>
    </row>
    <row r="54" spans="3:10" s="15" customFormat="1" ht="15" customHeight="1" x14ac:dyDescent="0.15">
      <c r="C54" s="249"/>
      <c r="D54" s="52" t="s">
        <v>28</v>
      </c>
      <c r="E54" s="53">
        <v>11000</v>
      </c>
      <c r="F54" s="52"/>
      <c r="G54" s="53">
        <f t="shared" si="5"/>
        <v>0</v>
      </c>
      <c r="H54" s="196">
        <f t="shared" si="4"/>
        <v>0.25</v>
      </c>
      <c r="I54" s="98">
        <f t="shared" si="6"/>
        <v>0</v>
      </c>
    </row>
    <row r="55" spans="3:10" ht="15" customHeight="1" x14ac:dyDescent="0.15">
      <c r="C55" s="249"/>
      <c r="D55" s="52" t="s">
        <v>53</v>
      </c>
      <c r="E55" s="53">
        <v>19000</v>
      </c>
      <c r="F55" s="52"/>
      <c r="G55" s="53">
        <f t="shared" si="5"/>
        <v>0</v>
      </c>
      <c r="H55" s="196">
        <f t="shared" si="4"/>
        <v>0.25</v>
      </c>
      <c r="I55" s="98">
        <f t="shared" si="6"/>
        <v>0</v>
      </c>
    </row>
    <row r="56" spans="3:10" ht="15" customHeight="1" x14ac:dyDescent="0.15">
      <c r="C56" s="235"/>
      <c r="D56" s="39" t="s">
        <v>52</v>
      </c>
      <c r="E56" s="40">
        <v>27000</v>
      </c>
      <c r="F56" s="39"/>
      <c r="G56" s="40">
        <f t="shared" si="5"/>
        <v>0</v>
      </c>
      <c r="H56" s="197">
        <f t="shared" si="4"/>
        <v>0.25</v>
      </c>
      <c r="I56" s="99">
        <f t="shared" si="6"/>
        <v>0</v>
      </c>
    </row>
    <row r="57" spans="3:10" ht="15" customHeight="1" x14ac:dyDescent="0.15">
      <c r="C57" s="248" t="s">
        <v>26</v>
      </c>
      <c r="D57" s="55" t="s">
        <v>28</v>
      </c>
      <c r="E57" s="56">
        <v>3000</v>
      </c>
      <c r="F57" s="55"/>
      <c r="G57" s="56">
        <f t="shared" si="5"/>
        <v>0</v>
      </c>
      <c r="H57" s="198">
        <f t="shared" si="4"/>
        <v>0.25</v>
      </c>
      <c r="I57" s="100">
        <f t="shared" si="6"/>
        <v>0</v>
      </c>
    </row>
    <row r="58" spans="3:10" ht="15" customHeight="1" x14ac:dyDescent="0.15">
      <c r="C58" s="249"/>
      <c r="D58" s="52" t="s">
        <v>53</v>
      </c>
      <c r="E58" s="53">
        <v>11000</v>
      </c>
      <c r="F58" s="52"/>
      <c r="G58" s="53">
        <f t="shared" si="5"/>
        <v>0</v>
      </c>
      <c r="H58" s="196">
        <f t="shared" si="4"/>
        <v>0.25</v>
      </c>
      <c r="I58" s="98">
        <f t="shared" si="6"/>
        <v>0</v>
      </c>
    </row>
    <row r="59" spans="3:10" s="15" customFormat="1" ht="15" customHeight="1" x14ac:dyDescent="0.15">
      <c r="C59" s="249"/>
      <c r="D59" s="52" t="s">
        <v>54</v>
      </c>
      <c r="E59" s="53">
        <v>19000</v>
      </c>
      <c r="F59" s="52"/>
      <c r="G59" s="53">
        <f t="shared" si="5"/>
        <v>0</v>
      </c>
      <c r="H59" s="196">
        <f t="shared" si="4"/>
        <v>0.25</v>
      </c>
      <c r="I59" s="98">
        <f t="shared" si="6"/>
        <v>0</v>
      </c>
    </row>
    <row r="60" spans="3:10" s="15" customFormat="1" ht="15" customHeight="1" thickBot="1" x14ac:dyDescent="0.2">
      <c r="C60" s="250"/>
      <c r="D60" s="58" t="s">
        <v>55</v>
      </c>
      <c r="E60" s="59">
        <v>28000</v>
      </c>
      <c r="F60" s="58"/>
      <c r="G60" s="59">
        <f t="shared" si="5"/>
        <v>0</v>
      </c>
      <c r="H60" s="199">
        <f t="shared" si="4"/>
        <v>0.25</v>
      </c>
      <c r="I60" s="101">
        <f t="shared" si="6"/>
        <v>0</v>
      </c>
    </row>
    <row r="61" spans="3:10" s="15" customFormat="1" ht="15" customHeight="1" thickTop="1" thickBot="1" x14ac:dyDescent="0.2">
      <c r="C61" s="251" t="s">
        <v>11</v>
      </c>
      <c r="D61" s="252"/>
      <c r="E61" s="253"/>
      <c r="F61" s="26">
        <f>SUM(F50:F60)</f>
        <v>8</v>
      </c>
      <c r="G61" s="36">
        <f>SUM(G50:G60)</f>
        <v>88000</v>
      </c>
      <c r="H61" s="108" t="s">
        <v>36</v>
      </c>
      <c r="I61" s="102">
        <f>SUM(I50:I60)</f>
        <v>22000</v>
      </c>
    </row>
    <row r="62" spans="3:10" s="15" customFormat="1" ht="15" customHeight="1" x14ac:dyDescent="0.15">
      <c r="C62" s="8"/>
      <c r="D62" s="8"/>
      <c r="E62" s="8"/>
      <c r="F62" s="8"/>
      <c r="G62" s="37"/>
      <c r="H62" s="8"/>
      <c r="I62" s="37"/>
      <c r="J62" s="8"/>
    </row>
    <row r="63" spans="3:10" ht="15" customHeight="1" x14ac:dyDescent="0.15">
      <c r="C63" s="28" t="s">
        <v>90</v>
      </c>
      <c r="D63" s="194" t="s">
        <v>89</v>
      </c>
      <c r="G63" s="37"/>
      <c r="I63" s="37"/>
    </row>
    <row r="64" spans="3:10" ht="15" customHeight="1" thickBot="1" x14ac:dyDescent="0.2">
      <c r="G64" s="37"/>
      <c r="I64" s="37"/>
    </row>
    <row r="65" spans="3:9" ht="15" customHeight="1" x14ac:dyDescent="0.15">
      <c r="C65" s="224" t="s">
        <v>33</v>
      </c>
      <c r="D65" s="225"/>
      <c r="E65" s="42" t="s">
        <v>25</v>
      </c>
      <c r="F65" s="262" t="s">
        <v>30</v>
      </c>
      <c r="G65" s="268" t="s">
        <v>35</v>
      </c>
      <c r="H65" s="222" t="s">
        <v>34</v>
      </c>
      <c r="I65" s="266" t="s">
        <v>44</v>
      </c>
    </row>
    <row r="66" spans="3:9" ht="15" customHeight="1" thickBot="1" x14ac:dyDescent="0.2">
      <c r="C66" s="29" t="s">
        <v>31</v>
      </c>
      <c r="D66" s="25" t="s">
        <v>2</v>
      </c>
      <c r="E66" s="43"/>
      <c r="F66" s="263"/>
      <c r="G66" s="269"/>
      <c r="H66" s="223"/>
      <c r="I66" s="267"/>
    </row>
    <row r="67" spans="3:9" ht="15" customHeight="1" x14ac:dyDescent="0.15">
      <c r="C67" s="254" t="s">
        <v>49</v>
      </c>
      <c r="D67" s="49" t="s">
        <v>27</v>
      </c>
      <c r="E67" s="50">
        <v>3000</v>
      </c>
      <c r="F67" s="49"/>
      <c r="G67" s="50">
        <f>F67*E67</f>
        <v>0</v>
      </c>
      <c r="H67" s="195">
        <f t="shared" ref="H67:H77" si="7">IF($G$9&lt;&gt;"",IF($G$9="併設なし",1/4,1/8),IF($G$17="併設なし",1/4,1/8))</f>
        <v>0.25</v>
      </c>
      <c r="I67" s="97">
        <f>G67*H67</f>
        <v>0</v>
      </c>
    </row>
    <row r="68" spans="3:9" ht="15" customHeight="1" x14ac:dyDescent="0.15">
      <c r="C68" s="249"/>
      <c r="D68" s="52" t="s">
        <v>28</v>
      </c>
      <c r="E68" s="53">
        <v>11000</v>
      </c>
      <c r="F68" s="52"/>
      <c r="G68" s="53">
        <f t="shared" ref="G68:G77" si="8">F68*E68</f>
        <v>0</v>
      </c>
      <c r="H68" s="196">
        <f t="shared" si="7"/>
        <v>0.25</v>
      </c>
      <c r="I68" s="98">
        <f t="shared" ref="I68:I77" si="9">G68*H68</f>
        <v>0</v>
      </c>
    </row>
    <row r="69" spans="3:9" ht="15" customHeight="1" x14ac:dyDescent="0.15">
      <c r="C69" s="235"/>
      <c r="D69" s="39" t="s">
        <v>29</v>
      </c>
      <c r="E69" s="40">
        <v>19000</v>
      </c>
      <c r="F69" s="39"/>
      <c r="G69" s="40">
        <f t="shared" si="8"/>
        <v>0</v>
      </c>
      <c r="H69" s="197">
        <f t="shared" si="7"/>
        <v>0.25</v>
      </c>
      <c r="I69" s="99">
        <f t="shared" si="9"/>
        <v>0</v>
      </c>
    </row>
    <row r="70" spans="3:9" ht="15" customHeight="1" x14ac:dyDescent="0.15">
      <c r="C70" s="248" t="s">
        <v>50</v>
      </c>
      <c r="D70" s="55" t="s">
        <v>27</v>
      </c>
      <c r="E70" s="56">
        <v>3000</v>
      </c>
      <c r="F70" s="55"/>
      <c r="G70" s="56">
        <f t="shared" si="8"/>
        <v>0</v>
      </c>
      <c r="H70" s="198">
        <f t="shared" si="7"/>
        <v>0.25</v>
      </c>
      <c r="I70" s="100">
        <f t="shared" si="9"/>
        <v>0</v>
      </c>
    </row>
    <row r="71" spans="3:9" ht="15" customHeight="1" x14ac:dyDescent="0.15">
      <c r="C71" s="249"/>
      <c r="D71" s="52" t="s">
        <v>28</v>
      </c>
      <c r="E71" s="53">
        <v>11000</v>
      </c>
      <c r="F71" s="52"/>
      <c r="G71" s="53">
        <f t="shared" si="8"/>
        <v>0</v>
      </c>
      <c r="H71" s="196">
        <f t="shared" si="7"/>
        <v>0.25</v>
      </c>
      <c r="I71" s="98">
        <f t="shared" si="9"/>
        <v>0</v>
      </c>
    </row>
    <row r="72" spans="3:9" ht="15" customHeight="1" x14ac:dyDescent="0.15">
      <c r="C72" s="249"/>
      <c r="D72" s="52" t="s">
        <v>53</v>
      </c>
      <c r="E72" s="53">
        <v>19000</v>
      </c>
      <c r="F72" s="52"/>
      <c r="G72" s="53">
        <f t="shared" si="8"/>
        <v>0</v>
      </c>
      <c r="H72" s="196">
        <f t="shared" si="7"/>
        <v>0.25</v>
      </c>
      <c r="I72" s="98">
        <f t="shared" si="9"/>
        <v>0</v>
      </c>
    </row>
    <row r="73" spans="3:9" ht="15" customHeight="1" x14ac:dyDescent="0.15">
      <c r="C73" s="235"/>
      <c r="D73" s="39" t="s">
        <v>52</v>
      </c>
      <c r="E73" s="40">
        <v>27000</v>
      </c>
      <c r="F73" s="39"/>
      <c r="G73" s="40">
        <f t="shared" si="8"/>
        <v>0</v>
      </c>
      <c r="H73" s="197">
        <f t="shared" si="7"/>
        <v>0.25</v>
      </c>
      <c r="I73" s="99">
        <f t="shared" si="9"/>
        <v>0</v>
      </c>
    </row>
    <row r="74" spans="3:9" ht="15" customHeight="1" x14ac:dyDescent="0.15">
      <c r="C74" s="248" t="s">
        <v>26</v>
      </c>
      <c r="D74" s="55" t="s">
        <v>28</v>
      </c>
      <c r="E74" s="56">
        <v>3000</v>
      </c>
      <c r="F74" s="55"/>
      <c r="G74" s="56">
        <f t="shared" si="8"/>
        <v>0</v>
      </c>
      <c r="H74" s="198">
        <f t="shared" si="7"/>
        <v>0.25</v>
      </c>
      <c r="I74" s="100">
        <f t="shared" si="9"/>
        <v>0</v>
      </c>
    </row>
    <row r="75" spans="3:9" ht="15" customHeight="1" x14ac:dyDescent="0.15">
      <c r="C75" s="249"/>
      <c r="D75" s="52" t="s">
        <v>53</v>
      </c>
      <c r="E75" s="53">
        <v>11000</v>
      </c>
      <c r="F75" s="112">
        <v>2</v>
      </c>
      <c r="G75" s="53">
        <f t="shared" si="8"/>
        <v>22000</v>
      </c>
      <c r="H75" s="196">
        <f t="shared" si="7"/>
        <v>0.25</v>
      </c>
      <c r="I75" s="98">
        <f t="shared" si="9"/>
        <v>5500</v>
      </c>
    </row>
    <row r="76" spans="3:9" ht="15" customHeight="1" x14ac:dyDescent="0.15">
      <c r="C76" s="249"/>
      <c r="D76" s="52" t="s">
        <v>54</v>
      </c>
      <c r="E76" s="53">
        <v>19000</v>
      </c>
      <c r="F76" s="52"/>
      <c r="G76" s="53">
        <f t="shared" si="8"/>
        <v>0</v>
      </c>
      <c r="H76" s="196">
        <f t="shared" si="7"/>
        <v>0.25</v>
      </c>
      <c r="I76" s="98">
        <f t="shared" si="9"/>
        <v>0</v>
      </c>
    </row>
    <row r="77" spans="3:9" ht="15" customHeight="1" thickBot="1" x14ac:dyDescent="0.2">
      <c r="C77" s="250"/>
      <c r="D77" s="58" t="s">
        <v>55</v>
      </c>
      <c r="E77" s="59">
        <v>28000</v>
      </c>
      <c r="F77" s="128">
        <v>14</v>
      </c>
      <c r="G77" s="59">
        <f t="shared" si="8"/>
        <v>392000</v>
      </c>
      <c r="H77" s="199">
        <f t="shared" si="7"/>
        <v>0.25</v>
      </c>
      <c r="I77" s="101">
        <f t="shared" si="9"/>
        <v>98000</v>
      </c>
    </row>
    <row r="78" spans="3:9" ht="15" customHeight="1" thickTop="1" thickBot="1" x14ac:dyDescent="0.2">
      <c r="C78" s="251" t="s">
        <v>11</v>
      </c>
      <c r="D78" s="252"/>
      <c r="E78" s="253"/>
      <c r="F78" s="26">
        <f>SUM(F67:F77)</f>
        <v>16</v>
      </c>
      <c r="G78" s="36">
        <f>SUM(G67:G77)</f>
        <v>414000</v>
      </c>
      <c r="H78" s="108" t="s">
        <v>36</v>
      </c>
      <c r="I78" s="102">
        <f>SUM(I67:I77)</f>
        <v>103500</v>
      </c>
    </row>
    <row r="79" spans="3:9" ht="15" customHeight="1" x14ac:dyDescent="0.15"/>
    <row r="80" spans="3:9" ht="15" hidden="1" customHeight="1" x14ac:dyDescent="0.15">
      <c r="C80" s="28" t="s">
        <v>58</v>
      </c>
      <c r="D80" s="87"/>
      <c r="G80" s="37"/>
      <c r="I80" s="37"/>
    </row>
    <row r="81" spans="3:9" ht="15" hidden="1" customHeight="1" thickBot="1" x14ac:dyDescent="0.2">
      <c r="G81" s="37"/>
      <c r="I81" s="37"/>
    </row>
    <row r="82" spans="3:9" ht="15" hidden="1" customHeight="1" x14ac:dyDescent="0.15">
      <c r="C82" s="224" t="s">
        <v>33</v>
      </c>
      <c r="D82" s="225"/>
      <c r="E82" s="42" t="s">
        <v>25</v>
      </c>
      <c r="F82" s="262" t="s">
        <v>30</v>
      </c>
      <c r="G82" s="268" t="s">
        <v>35</v>
      </c>
      <c r="H82" s="262" t="s">
        <v>34</v>
      </c>
      <c r="I82" s="270" t="s">
        <v>44</v>
      </c>
    </row>
    <row r="83" spans="3:9" ht="15" hidden="1" customHeight="1" thickBot="1" x14ac:dyDescent="0.2">
      <c r="C83" s="29" t="s">
        <v>31</v>
      </c>
      <c r="D83" s="25" t="s">
        <v>2</v>
      </c>
      <c r="E83" s="43"/>
      <c r="F83" s="263"/>
      <c r="G83" s="269"/>
      <c r="H83" s="263"/>
      <c r="I83" s="271"/>
    </row>
    <row r="84" spans="3:9" ht="15" hidden="1" customHeight="1" x14ac:dyDescent="0.15">
      <c r="C84" s="254" t="s">
        <v>49</v>
      </c>
      <c r="D84" s="49" t="s">
        <v>27</v>
      </c>
      <c r="E84" s="50">
        <v>3000</v>
      </c>
      <c r="F84" s="82"/>
      <c r="G84" s="50">
        <f>F84*E84</f>
        <v>0</v>
      </c>
      <c r="H84" s="77">
        <f t="shared" ref="H84" si="10">IF($G$9&lt;&gt;"",IF($G$9="併設なし",1/2,1/4),IF($G$17="併設なし",1/2,1/4))</f>
        <v>0.5</v>
      </c>
      <c r="I84" s="51">
        <f>G84*H84</f>
        <v>0</v>
      </c>
    </row>
    <row r="85" spans="3:9" ht="15" hidden="1" customHeight="1" x14ac:dyDescent="0.15">
      <c r="C85" s="249"/>
      <c r="D85" s="52" t="s">
        <v>28</v>
      </c>
      <c r="E85" s="53">
        <v>11000</v>
      </c>
      <c r="F85" s="83"/>
      <c r="G85" s="53">
        <f t="shared" ref="G85:G94" si="11">F85*E85</f>
        <v>0</v>
      </c>
      <c r="H85" s="78">
        <f>IF($G$9&lt;&gt;"",IF($G$9="併設なし",1/2,1/4),IF($G$17="併設なし",1/2,1/4))</f>
        <v>0.5</v>
      </c>
      <c r="I85" s="54">
        <f t="shared" ref="I85:I94" si="12">G85*H85</f>
        <v>0</v>
      </c>
    </row>
    <row r="86" spans="3:9" ht="15" hidden="1" customHeight="1" x14ac:dyDescent="0.15">
      <c r="C86" s="235"/>
      <c r="D86" s="39" t="s">
        <v>29</v>
      </c>
      <c r="E86" s="40">
        <v>19000</v>
      </c>
      <c r="F86" s="84"/>
      <c r="G86" s="40">
        <f t="shared" si="11"/>
        <v>0</v>
      </c>
      <c r="H86" s="79">
        <f t="shared" ref="H86:H94" si="13">IF($G$9&lt;&gt;"",IF($G$9="併設なし",1/2,1/4),IF($G$17="併設なし",1/2,1/4))</f>
        <v>0.5</v>
      </c>
      <c r="I86" s="41">
        <f t="shared" si="12"/>
        <v>0</v>
      </c>
    </row>
    <row r="87" spans="3:9" ht="15" hidden="1" customHeight="1" x14ac:dyDescent="0.15">
      <c r="C87" s="248" t="s">
        <v>50</v>
      </c>
      <c r="D87" s="55" t="s">
        <v>27</v>
      </c>
      <c r="E87" s="56">
        <v>3000</v>
      </c>
      <c r="F87" s="85"/>
      <c r="G87" s="56">
        <f t="shared" si="11"/>
        <v>0</v>
      </c>
      <c r="H87" s="80">
        <f t="shared" si="13"/>
        <v>0.5</v>
      </c>
      <c r="I87" s="57">
        <f t="shared" si="12"/>
        <v>0</v>
      </c>
    </row>
    <row r="88" spans="3:9" ht="15" hidden="1" customHeight="1" x14ac:dyDescent="0.15">
      <c r="C88" s="249"/>
      <c r="D88" s="52" t="s">
        <v>28</v>
      </c>
      <c r="E88" s="53">
        <v>11000</v>
      </c>
      <c r="F88" s="83"/>
      <c r="G88" s="53">
        <f t="shared" si="11"/>
        <v>0</v>
      </c>
      <c r="H88" s="78">
        <f t="shared" si="13"/>
        <v>0.5</v>
      </c>
      <c r="I88" s="54">
        <f t="shared" si="12"/>
        <v>0</v>
      </c>
    </row>
    <row r="89" spans="3:9" ht="15" hidden="1" customHeight="1" x14ac:dyDescent="0.15">
      <c r="C89" s="249"/>
      <c r="D89" s="52" t="s">
        <v>53</v>
      </c>
      <c r="E89" s="53">
        <v>19000</v>
      </c>
      <c r="F89" s="83"/>
      <c r="G89" s="53">
        <f t="shared" si="11"/>
        <v>0</v>
      </c>
      <c r="H89" s="78">
        <f t="shared" si="13"/>
        <v>0.5</v>
      </c>
      <c r="I89" s="54">
        <f t="shared" si="12"/>
        <v>0</v>
      </c>
    </row>
    <row r="90" spans="3:9" ht="15" hidden="1" customHeight="1" x14ac:dyDescent="0.15">
      <c r="C90" s="235"/>
      <c r="D90" s="39" t="s">
        <v>52</v>
      </c>
      <c r="E90" s="40">
        <v>27000</v>
      </c>
      <c r="F90" s="84"/>
      <c r="G90" s="40">
        <f t="shared" si="11"/>
        <v>0</v>
      </c>
      <c r="H90" s="79">
        <f>IF($G$9&lt;&gt;"",IF($G$9="併設なし",1/2,1/4),IF($G$17="併設なし",1/2,1/4))</f>
        <v>0.5</v>
      </c>
      <c r="I90" s="41">
        <f t="shared" si="12"/>
        <v>0</v>
      </c>
    </row>
    <row r="91" spans="3:9" ht="15" hidden="1" customHeight="1" x14ac:dyDescent="0.15">
      <c r="C91" s="248" t="s">
        <v>26</v>
      </c>
      <c r="D91" s="55" t="s">
        <v>28</v>
      </c>
      <c r="E91" s="56">
        <v>3000</v>
      </c>
      <c r="F91" s="85"/>
      <c r="G91" s="56">
        <f t="shared" si="11"/>
        <v>0</v>
      </c>
      <c r="H91" s="80">
        <f t="shared" si="13"/>
        <v>0.5</v>
      </c>
      <c r="I91" s="57">
        <f t="shared" si="12"/>
        <v>0</v>
      </c>
    </row>
    <row r="92" spans="3:9" ht="15" hidden="1" customHeight="1" x14ac:dyDescent="0.15">
      <c r="C92" s="249"/>
      <c r="D92" s="52" t="s">
        <v>53</v>
      </c>
      <c r="E92" s="53">
        <v>11000</v>
      </c>
      <c r="F92" s="83"/>
      <c r="G92" s="53">
        <f t="shared" si="11"/>
        <v>0</v>
      </c>
      <c r="H92" s="78">
        <f t="shared" si="13"/>
        <v>0.5</v>
      </c>
      <c r="I92" s="54">
        <f t="shared" si="12"/>
        <v>0</v>
      </c>
    </row>
    <row r="93" spans="3:9" ht="15" hidden="1" customHeight="1" x14ac:dyDescent="0.15">
      <c r="C93" s="249"/>
      <c r="D93" s="52" t="s">
        <v>54</v>
      </c>
      <c r="E93" s="53">
        <v>19000</v>
      </c>
      <c r="F93" s="83"/>
      <c r="G93" s="53">
        <f t="shared" si="11"/>
        <v>0</v>
      </c>
      <c r="H93" s="78">
        <f t="shared" si="13"/>
        <v>0.5</v>
      </c>
      <c r="I93" s="54">
        <f t="shared" si="12"/>
        <v>0</v>
      </c>
    </row>
    <row r="94" spans="3:9" ht="15" hidden="1" customHeight="1" thickBot="1" x14ac:dyDescent="0.2">
      <c r="C94" s="250"/>
      <c r="D94" s="58" t="s">
        <v>55</v>
      </c>
      <c r="E94" s="59">
        <v>28000</v>
      </c>
      <c r="F94" s="86"/>
      <c r="G94" s="59">
        <f t="shared" si="11"/>
        <v>0</v>
      </c>
      <c r="H94" s="81">
        <f t="shared" si="13"/>
        <v>0.5</v>
      </c>
      <c r="I94" s="60">
        <f t="shared" si="12"/>
        <v>0</v>
      </c>
    </row>
    <row r="95" spans="3:9" ht="15" hidden="1" customHeight="1" thickTop="1" thickBot="1" x14ac:dyDescent="0.2">
      <c r="C95" s="251" t="s">
        <v>11</v>
      </c>
      <c r="D95" s="252"/>
      <c r="E95" s="253"/>
      <c r="F95" s="26">
        <f>SUM(F84:F94)</f>
        <v>0</v>
      </c>
      <c r="G95" s="36">
        <f>SUM(G84:G94)</f>
        <v>0</v>
      </c>
      <c r="H95" s="27" t="s">
        <v>36</v>
      </c>
      <c r="I95" s="38">
        <f>SUM(I84:I94)</f>
        <v>0</v>
      </c>
    </row>
    <row r="96" spans="3:9" ht="15" hidden="1" customHeight="1" x14ac:dyDescent="0.15"/>
    <row r="97" spans="3:9" ht="15" hidden="1" customHeight="1" x14ac:dyDescent="0.15">
      <c r="C97" s="28" t="s">
        <v>59</v>
      </c>
      <c r="D97" s="87"/>
      <c r="G97" s="37"/>
      <c r="I97" s="37"/>
    </row>
    <row r="98" spans="3:9" ht="15" hidden="1" customHeight="1" thickBot="1" x14ac:dyDescent="0.2">
      <c r="G98" s="37"/>
      <c r="I98" s="37"/>
    </row>
    <row r="99" spans="3:9" ht="15" hidden="1" customHeight="1" x14ac:dyDescent="0.15">
      <c r="C99" s="224" t="s">
        <v>33</v>
      </c>
      <c r="D99" s="225"/>
      <c r="E99" s="42" t="s">
        <v>25</v>
      </c>
      <c r="F99" s="262" t="s">
        <v>30</v>
      </c>
      <c r="G99" s="268" t="s">
        <v>35</v>
      </c>
      <c r="H99" s="222" t="s">
        <v>34</v>
      </c>
      <c r="I99" s="266" t="s">
        <v>44</v>
      </c>
    </row>
    <row r="100" spans="3:9" ht="15" hidden="1" customHeight="1" thickBot="1" x14ac:dyDescent="0.2">
      <c r="C100" s="29" t="s">
        <v>31</v>
      </c>
      <c r="D100" s="25" t="s">
        <v>2</v>
      </c>
      <c r="E100" s="43"/>
      <c r="F100" s="263"/>
      <c r="G100" s="269"/>
      <c r="H100" s="223"/>
      <c r="I100" s="267"/>
    </row>
    <row r="101" spans="3:9" ht="15" hidden="1" customHeight="1" x14ac:dyDescent="0.15">
      <c r="C101" s="254" t="s">
        <v>49</v>
      </c>
      <c r="D101" s="49" t="s">
        <v>27</v>
      </c>
      <c r="E101" s="50">
        <v>3000</v>
      </c>
      <c r="F101" s="82"/>
      <c r="G101" s="50">
        <f>F101*E101</f>
        <v>0</v>
      </c>
      <c r="H101" s="103">
        <f t="shared" ref="H101" si="14">IF($G$9&lt;&gt;"",IF($G$9="併設なし",1/2,1/4),IF($G$17="併設なし",1/2,1/4))</f>
        <v>0.5</v>
      </c>
      <c r="I101" s="97">
        <f>G101*H101</f>
        <v>0</v>
      </c>
    </row>
    <row r="102" spans="3:9" ht="15" hidden="1" customHeight="1" x14ac:dyDescent="0.15">
      <c r="C102" s="249"/>
      <c r="D102" s="52" t="s">
        <v>28</v>
      </c>
      <c r="E102" s="53">
        <v>11000</v>
      </c>
      <c r="F102" s="83"/>
      <c r="G102" s="53">
        <f t="shared" ref="G102:G111" si="15">F102*E102</f>
        <v>0</v>
      </c>
      <c r="H102" s="104">
        <f>IF($G$9&lt;&gt;"",IF($G$9="併設なし",1/2,1/4),IF($G$17="併設なし",1/2,1/4))</f>
        <v>0.5</v>
      </c>
      <c r="I102" s="98">
        <f t="shared" ref="I102:I111" si="16">G102*H102</f>
        <v>0</v>
      </c>
    </row>
    <row r="103" spans="3:9" ht="15" hidden="1" customHeight="1" x14ac:dyDescent="0.15">
      <c r="C103" s="235"/>
      <c r="D103" s="39" t="s">
        <v>29</v>
      </c>
      <c r="E103" s="40">
        <v>19000</v>
      </c>
      <c r="F103" s="84"/>
      <c r="G103" s="40">
        <f t="shared" si="15"/>
        <v>0</v>
      </c>
      <c r="H103" s="105">
        <f t="shared" ref="H103:H111" si="17">IF($G$9&lt;&gt;"",IF($G$9="併設なし",1/2,1/4),IF($G$17="併設なし",1/2,1/4))</f>
        <v>0.5</v>
      </c>
      <c r="I103" s="99">
        <f t="shared" si="16"/>
        <v>0</v>
      </c>
    </row>
    <row r="104" spans="3:9" ht="15" hidden="1" customHeight="1" x14ac:dyDescent="0.15">
      <c r="C104" s="248" t="s">
        <v>50</v>
      </c>
      <c r="D104" s="55" t="s">
        <v>27</v>
      </c>
      <c r="E104" s="56">
        <v>3000</v>
      </c>
      <c r="F104" s="85"/>
      <c r="G104" s="56">
        <f t="shared" si="15"/>
        <v>0</v>
      </c>
      <c r="H104" s="106">
        <f t="shared" si="17"/>
        <v>0.5</v>
      </c>
      <c r="I104" s="100">
        <f t="shared" si="16"/>
        <v>0</v>
      </c>
    </row>
    <row r="105" spans="3:9" ht="15" hidden="1" customHeight="1" x14ac:dyDescent="0.15">
      <c r="C105" s="249"/>
      <c r="D105" s="52" t="s">
        <v>28</v>
      </c>
      <c r="E105" s="53">
        <v>11000</v>
      </c>
      <c r="F105" s="83"/>
      <c r="G105" s="53">
        <f t="shared" si="15"/>
        <v>0</v>
      </c>
      <c r="H105" s="104">
        <f t="shared" si="17"/>
        <v>0.5</v>
      </c>
      <c r="I105" s="98">
        <f t="shared" si="16"/>
        <v>0</v>
      </c>
    </row>
    <row r="106" spans="3:9" ht="15" hidden="1" customHeight="1" x14ac:dyDescent="0.15">
      <c r="C106" s="249"/>
      <c r="D106" s="52" t="s">
        <v>53</v>
      </c>
      <c r="E106" s="53">
        <v>19000</v>
      </c>
      <c r="F106" s="83"/>
      <c r="G106" s="53">
        <f t="shared" si="15"/>
        <v>0</v>
      </c>
      <c r="H106" s="104">
        <f t="shared" si="17"/>
        <v>0.5</v>
      </c>
      <c r="I106" s="98">
        <f t="shared" si="16"/>
        <v>0</v>
      </c>
    </row>
    <row r="107" spans="3:9" ht="15" hidden="1" customHeight="1" x14ac:dyDescent="0.15">
      <c r="C107" s="235"/>
      <c r="D107" s="39" t="s">
        <v>52</v>
      </c>
      <c r="E107" s="40">
        <v>27000</v>
      </c>
      <c r="F107" s="84"/>
      <c r="G107" s="40">
        <f t="shared" si="15"/>
        <v>0</v>
      </c>
      <c r="H107" s="105">
        <f>IF($G$9&lt;&gt;"",IF($G$9="併設なし",1/2,1/4),IF($G$17="併設なし",1/2,1/4))</f>
        <v>0.5</v>
      </c>
      <c r="I107" s="99">
        <f t="shared" si="16"/>
        <v>0</v>
      </c>
    </row>
    <row r="108" spans="3:9" ht="15" hidden="1" customHeight="1" x14ac:dyDescent="0.15">
      <c r="C108" s="248" t="s">
        <v>26</v>
      </c>
      <c r="D108" s="55" t="s">
        <v>28</v>
      </c>
      <c r="E108" s="56">
        <v>3000</v>
      </c>
      <c r="F108" s="85"/>
      <c r="G108" s="56">
        <f t="shared" si="15"/>
        <v>0</v>
      </c>
      <c r="H108" s="106">
        <f t="shared" si="17"/>
        <v>0.5</v>
      </c>
      <c r="I108" s="100">
        <f t="shared" si="16"/>
        <v>0</v>
      </c>
    </row>
    <row r="109" spans="3:9" ht="15" hidden="1" customHeight="1" x14ac:dyDescent="0.15">
      <c r="C109" s="249"/>
      <c r="D109" s="52" t="s">
        <v>53</v>
      </c>
      <c r="E109" s="53">
        <v>11000</v>
      </c>
      <c r="F109" s="83"/>
      <c r="G109" s="53">
        <f t="shared" si="15"/>
        <v>0</v>
      </c>
      <c r="H109" s="104">
        <f t="shared" si="17"/>
        <v>0.5</v>
      </c>
      <c r="I109" s="98">
        <f t="shared" si="16"/>
        <v>0</v>
      </c>
    </row>
    <row r="110" spans="3:9" ht="15" hidden="1" customHeight="1" x14ac:dyDescent="0.15">
      <c r="C110" s="249"/>
      <c r="D110" s="52" t="s">
        <v>54</v>
      </c>
      <c r="E110" s="53">
        <v>19000</v>
      </c>
      <c r="F110" s="83"/>
      <c r="G110" s="53">
        <f t="shared" si="15"/>
        <v>0</v>
      </c>
      <c r="H110" s="104">
        <f t="shared" si="17"/>
        <v>0.5</v>
      </c>
      <c r="I110" s="98">
        <f t="shared" si="16"/>
        <v>0</v>
      </c>
    </row>
    <row r="111" spans="3:9" ht="15" hidden="1" customHeight="1" thickBot="1" x14ac:dyDescent="0.2">
      <c r="C111" s="250"/>
      <c r="D111" s="58" t="s">
        <v>55</v>
      </c>
      <c r="E111" s="59">
        <v>28000</v>
      </c>
      <c r="F111" s="86"/>
      <c r="G111" s="59">
        <f t="shared" si="15"/>
        <v>0</v>
      </c>
      <c r="H111" s="107">
        <f t="shared" si="17"/>
        <v>0.5</v>
      </c>
      <c r="I111" s="101">
        <f t="shared" si="16"/>
        <v>0</v>
      </c>
    </row>
    <row r="112" spans="3:9" ht="15.75" hidden="1" thickTop="1" thickBot="1" x14ac:dyDescent="0.2">
      <c r="C112" s="251" t="s">
        <v>11</v>
      </c>
      <c r="D112" s="252"/>
      <c r="E112" s="253"/>
      <c r="F112" s="26">
        <f>SUM(F101:F111)</f>
        <v>0</v>
      </c>
      <c r="G112" s="36">
        <f>SUM(G101:G111)</f>
        <v>0</v>
      </c>
      <c r="H112" s="108" t="s">
        <v>36</v>
      </c>
      <c r="I112" s="102">
        <f>SUM(I101:I111)</f>
        <v>0</v>
      </c>
    </row>
    <row r="113" spans="3:9" hidden="1" x14ac:dyDescent="0.15"/>
    <row r="114" spans="3:9" hidden="1" x14ac:dyDescent="0.15">
      <c r="C114" s="28" t="s">
        <v>60</v>
      </c>
      <c r="D114" s="87"/>
      <c r="G114" s="37"/>
      <c r="I114" s="37"/>
    </row>
    <row r="115" spans="3:9" ht="14.25" hidden="1" thickBot="1" x14ac:dyDescent="0.2">
      <c r="G115" s="37"/>
      <c r="I115" s="37"/>
    </row>
    <row r="116" spans="3:9" ht="14.25" hidden="1" x14ac:dyDescent="0.15">
      <c r="C116" s="224" t="s">
        <v>33</v>
      </c>
      <c r="D116" s="225"/>
      <c r="E116" s="42" t="s">
        <v>25</v>
      </c>
      <c r="F116" s="262" t="s">
        <v>30</v>
      </c>
      <c r="G116" s="268" t="s">
        <v>35</v>
      </c>
      <c r="H116" s="222" t="s">
        <v>34</v>
      </c>
      <c r="I116" s="266" t="s">
        <v>44</v>
      </c>
    </row>
    <row r="117" spans="3:9" ht="15" hidden="1" thickBot="1" x14ac:dyDescent="0.2">
      <c r="C117" s="29" t="s">
        <v>31</v>
      </c>
      <c r="D117" s="25" t="s">
        <v>2</v>
      </c>
      <c r="E117" s="43"/>
      <c r="F117" s="263"/>
      <c r="G117" s="269"/>
      <c r="H117" s="223"/>
      <c r="I117" s="267"/>
    </row>
    <row r="118" spans="3:9" ht="14.25" hidden="1" x14ac:dyDescent="0.15">
      <c r="C118" s="254" t="s">
        <v>49</v>
      </c>
      <c r="D118" s="49" t="s">
        <v>27</v>
      </c>
      <c r="E118" s="50">
        <v>3000</v>
      </c>
      <c r="F118" s="82"/>
      <c r="G118" s="50">
        <f>F118*E118</f>
        <v>0</v>
      </c>
      <c r="H118" s="103">
        <f t="shared" ref="H118" si="18">IF($G$9&lt;&gt;"",IF($G$9="併設なし",1/2,1/4),IF($G$17="併設なし",1/2,1/4))</f>
        <v>0.5</v>
      </c>
      <c r="I118" s="97">
        <f>G118*H118</f>
        <v>0</v>
      </c>
    </row>
    <row r="119" spans="3:9" ht="14.25" hidden="1" x14ac:dyDescent="0.15">
      <c r="C119" s="249"/>
      <c r="D119" s="52" t="s">
        <v>28</v>
      </c>
      <c r="E119" s="53">
        <v>11000</v>
      </c>
      <c r="F119" s="83"/>
      <c r="G119" s="53">
        <f t="shared" ref="G119:G128" si="19">F119*E119</f>
        <v>0</v>
      </c>
      <c r="H119" s="104">
        <f>IF($G$9&lt;&gt;"",IF($G$9="併設なし",1/2,1/4),IF($G$17="併設なし",1/2,1/4))</f>
        <v>0.5</v>
      </c>
      <c r="I119" s="98">
        <f t="shared" ref="I119:I128" si="20">G119*H119</f>
        <v>0</v>
      </c>
    </row>
    <row r="120" spans="3:9" ht="14.25" hidden="1" x14ac:dyDescent="0.15">
      <c r="C120" s="235"/>
      <c r="D120" s="39" t="s">
        <v>29</v>
      </c>
      <c r="E120" s="40">
        <v>19000</v>
      </c>
      <c r="F120" s="84"/>
      <c r="G120" s="40">
        <f t="shared" si="19"/>
        <v>0</v>
      </c>
      <c r="H120" s="105">
        <f t="shared" ref="H120:H128" si="21">IF($G$9&lt;&gt;"",IF($G$9="併設なし",1/2,1/4),IF($G$17="併設なし",1/2,1/4))</f>
        <v>0.5</v>
      </c>
      <c r="I120" s="99">
        <f t="shared" si="20"/>
        <v>0</v>
      </c>
    </row>
    <row r="121" spans="3:9" ht="14.25" hidden="1" x14ac:dyDescent="0.15">
      <c r="C121" s="248" t="s">
        <v>50</v>
      </c>
      <c r="D121" s="55" t="s">
        <v>27</v>
      </c>
      <c r="E121" s="56">
        <v>3000</v>
      </c>
      <c r="F121" s="85"/>
      <c r="G121" s="56">
        <f t="shared" si="19"/>
        <v>0</v>
      </c>
      <c r="H121" s="106">
        <f t="shared" si="21"/>
        <v>0.5</v>
      </c>
      <c r="I121" s="100">
        <f t="shared" si="20"/>
        <v>0</v>
      </c>
    </row>
    <row r="122" spans="3:9" ht="14.25" hidden="1" x14ac:dyDescent="0.15">
      <c r="C122" s="249"/>
      <c r="D122" s="52" t="s">
        <v>28</v>
      </c>
      <c r="E122" s="53">
        <v>11000</v>
      </c>
      <c r="F122" s="83"/>
      <c r="G122" s="53">
        <f t="shared" si="19"/>
        <v>0</v>
      </c>
      <c r="H122" s="104">
        <f t="shared" si="21"/>
        <v>0.5</v>
      </c>
      <c r="I122" s="98">
        <f t="shared" si="20"/>
        <v>0</v>
      </c>
    </row>
    <row r="123" spans="3:9" ht="14.25" hidden="1" x14ac:dyDescent="0.15">
      <c r="C123" s="249"/>
      <c r="D123" s="52" t="s">
        <v>53</v>
      </c>
      <c r="E123" s="53">
        <v>19000</v>
      </c>
      <c r="F123" s="83"/>
      <c r="G123" s="53">
        <f t="shared" si="19"/>
        <v>0</v>
      </c>
      <c r="H123" s="104">
        <f t="shared" si="21"/>
        <v>0.5</v>
      </c>
      <c r="I123" s="98">
        <f t="shared" si="20"/>
        <v>0</v>
      </c>
    </row>
    <row r="124" spans="3:9" ht="14.25" hidden="1" x14ac:dyDescent="0.15">
      <c r="C124" s="235"/>
      <c r="D124" s="39" t="s">
        <v>52</v>
      </c>
      <c r="E124" s="40">
        <v>27000</v>
      </c>
      <c r="F124" s="84"/>
      <c r="G124" s="40">
        <f t="shared" si="19"/>
        <v>0</v>
      </c>
      <c r="H124" s="105">
        <f>IF($G$9&lt;&gt;"",IF($G$9="併設なし",1/2,1/4),IF($G$17="併設なし",1/2,1/4))</f>
        <v>0.5</v>
      </c>
      <c r="I124" s="99">
        <f t="shared" si="20"/>
        <v>0</v>
      </c>
    </row>
    <row r="125" spans="3:9" ht="14.25" hidden="1" x14ac:dyDescent="0.15">
      <c r="C125" s="248" t="s">
        <v>26</v>
      </c>
      <c r="D125" s="55" t="s">
        <v>28</v>
      </c>
      <c r="E125" s="56">
        <v>3000</v>
      </c>
      <c r="F125" s="85"/>
      <c r="G125" s="56">
        <f t="shared" si="19"/>
        <v>0</v>
      </c>
      <c r="H125" s="106">
        <f t="shared" si="21"/>
        <v>0.5</v>
      </c>
      <c r="I125" s="100">
        <f t="shared" si="20"/>
        <v>0</v>
      </c>
    </row>
    <row r="126" spans="3:9" ht="14.25" hidden="1" x14ac:dyDescent="0.15">
      <c r="C126" s="249"/>
      <c r="D126" s="52" t="s">
        <v>53</v>
      </c>
      <c r="E126" s="53">
        <v>11000</v>
      </c>
      <c r="F126" s="83"/>
      <c r="G126" s="53">
        <f t="shared" si="19"/>
        <v>0</v>
      </c>
      <c r="H126" s="104">
        <f t="shared" si="21"/>
        <v>0.5</v>
      </c>
      <c r="I126" s="98">
        <f t="shared" si="20"/>
        <v>0</v>
      </c>
    </row>
    <row r="127" spans="3:9" ht="14.25" hidden="1" x14ac:dyDescent="0.15">
      <c r="C127" s="249"/>
      <c r="D127" s="52" t="s">
        <v>54</v>
      </c>
      <c r="E127" s="53">
        <v>19000</v>
      </c>
      <c r="F127" s="83"/>
      <c r="G127" s="53">
        <f t="shared" si="19"/>
        <v>0</v>
      </c>
      <c r="H127" s="104">
        <f t="shared" si="21"/>
        <v>0.5</v>
      </c>
      <c r="I127" s="98">
        <f t="shared" si="20"/>
        <v>0</v>
      </c>
    </row>
    <row r="128" spans="3:9" ht="15" hidden="1" thickBot="1" x14ac:dyDescent="0.2">
      <c r="C128" s="250"/>
      <c r="D128" s="58" t="s">
        <v>55</v>
      </c>
      <c r="E128" s="59">
        <v>28000</v>
      </c>
      <c r="F128" s="86"/>
      <c r="G128" s="59">
        <f t="shared" si="19"/>
        <v>0</v>
      </c>
      <c r="H128" s="107">
        <f t="shared" si="21"/>
        <v>0.5</v>
      </c>
      <c r="I128" s="101">
        <f t="shared" si="20"/>
        <v>0</v>
      </c>
    </row>
    <row r="129" spans="3:9" ht="15.75" hidden="1" thickTop="1" thickBot="1" x14ac:dyDescent="0.2">
      <c r="C129" s="251" t="s">
        <v>11</v>
      </c>
      <c r="D129" s="252"/>
      <c r="E129" s="253"/>
      <c r="F129" s="26">
        <f>SUM(F118:F128)</f>
        <v>0</v>
      </c>
      <c r="G129" s="36">
        <f>SUM(G118:G128)</f>
        <v>0</v>
      </c>
      <c r="H129" s="108" t="s">
        <v>36</v>
      </c>
      <c r="I129" s="102">
        <f>SUM(I118:I128)</f>
        <v>0</v>
      </c>
    </row>
    <row r="130" spans="3:9" hidden="1" x14ac:dyDescent="0.15"/>
    <row r="131" spans="3:9" hidden="1" x14ac:dyDescent="0.15">
      <c r="C131" s="28" t="s">
        <v>61</v>
      </c>
      <c r="D131" s="87"/>
      <c r="G131" s="37"/>
      <c r="I131" s="37"/>
    </row>
    <row r="132" spans="3:9" ht="14.25" hidden="1" thickBot="1" x14ac:dyDescent="0.2">
      <c r="G132" s="37"/>
      <c r="I132" s="37"/>
    </row>
    <row r="133" spans="3:9" ht="14.25" hidden="1" x14ac:dyDescent="0.15">
      <c r="C133" s="224" t="s">
        <v>33</v>
      </c>
      <c r="D133" s="225"/>
      <c r="E133" s="42" t="s">
        <v>25</v>
      </c>
      <c r="F133" s="262" t="s">
        <v>30</v>
      </c>
      <c r="G133" s="268" t="s">
        <v>35</v>
      </c>
      <c r="H133" s="222" t="s">
        <v>34</v>
      </c>
      <c r="I133" s="266" t="s">
        <v>44</v>
      </c>
    </row>
    <row r="134" spans="3:9" ht="15" hidden="1" thickBot="1" x14ac:dyDescent="0.2">
      <c r="C134" s="29" t="s">
        <v>31</v>
      </c>
      <c r="D134" s="25" t="s">
        <v>2</v>
      </c>
      <c r="E134" s="43"/>
      <c r="F134" s="263"/>
      <c r="G134" s="269"/>
      <c r="H134" s="223"/>
      <c r="I134" s="267"/>
    </row>
    <row r="135" spans="3:9" ht="14.25" hidden="1" x14ac:dyDescent="0.15">
      <c r="C135" s="254" t="s">
        <v>49</v>
      </c>
      <c r="D135" s="49" t="s">
        <v>27</v>
      </c>
      <c r="E135" s="50">
        <v>3000</v>
      </c>
      <c r="F135" s="82"/>
      <c r="G135" s="50">
        <f>F135*E135</f>
        <v>0</v>
      </c>
      <c r="H135" s="103">
        <f t="shared" ref="H135" si="22">IF($G$9&lt;&gt;"",IF($G$9="併設なし",1/2,1/4),IF($G$17="併設なし",1/2,1/4))</f>
        <v>0.5</v>
      </c>
      <c r="I135" s="97">
        <f>G135*H135</f>
        <v>0</v>
      </c>
    </row>
    <row r="136" spans="3:9" ht="14.25" hidden="1" x14ac:dyDescent="0.15">
      <c r="C136" s="249"/>
      <c r="D136" s="52" t="s">
        <v>28</v>
      </c>
      <c r="E136" s="53">
        <v>11000</v>
      </c>
      <c r="F136" s="83"/>
      <c r="G136" s="53">
        <f t="shared" ref="G136:G145" si="23">F136*E136</f>
        <v>0</v>
      </c>
      <c r="H136" s="104">
        <f>IF($G$9&lt;&gt;"",IF($G$9="併設なし",1/2,1/4),IF($G$17="併設なし",1/2,1/4))</f>
        <v>0.5</v>
      </c>
      <c r="I136" s="98">
        <f t="shared" ref="I136:I145" si="24">G136*H136</f>
        <v>0</v>
      </c>
    </row>
    <row r="137" spans="3:9" ht="14.25" hidden="1" x14ac:dyDescent="0.15">
      <c r="C137" s="235"/>
      <c r="D137" s="39" t="s">
        <v>29</v>
      </c>
      <c r="E137" s="40">
        <v>19000</v>
      </c>
      <c r="F137" s="84"/>
      <c r="G137" s="40">
        <f t="shared" si="23"/>
        <v>0</v>
      </c>
      <c r="H137" s="105">
        <f t="shared" ref="H137:H145" si="25">IF($G$9&lt;&gt;"",IF($G$9="併設なし",1/2,1/4),IF($G$17="併設なし",1/2,1/4))</f>
        <v>0.5</v>
      </c>
      <c r="I137" s="99">
        <f t="shared" si="24"/>
        <v>0</v>
      </c>
    </row>
    <row r="138" spans="3:9" ht="14.25" hidden="1" x14ac:dyDescent="0.15">
      <c r="C138" s="248" t="s">
        <v>50</v>
      </c>
      <c r="D138" s="55" t="s">
        <v>27</v>
      </c>
      <c r="E138" s="56">
        <v>3000</v>
      </c>
      <c r="F138" s="85"/>
      <c r="G138" s="56">
        <f t="shared" si="23"/>
        <v>0</v>
      </c>
      <c r="H138" s="106">
        <f t="shared" si="25"/>
        <v>0.5</v>
      </c>
      <c r="I138" s="100">
        <f t="shared" si="24"/>
        <v>0</v>
      </c>
    </row>
    <row r="139" spans="3:9" ht="14.25" hidden="1" x14ac:dyDescent="0.15">
      <c r="C139" s="249"/>
      <c r="D139" s="52" t="s">
        <v>28</v>
      </c>
      <c r="E139" s="53">
        <v>11000</v>
      </c>
      <c r="F139" s="83"/>
      <c r="G139" s="53">
        <f t="shared" si="23"/>
        <v>0</v>
      </c>
      <c r="H139" s="104">
        <f t="shared" si="25"/>
        <v>0.5</v>
      </c>
      <c r="I139" s="98">
        <f t="shared" si="24"/>
        <v>0</v>
      </c>
    </row>
    <row r="140" spans="3:9" ht="14.25" hidden="1" x14ac:dyDescent="0.15">
      <c r="C140" s="249"/>
      <c r="D140" s="52" t="s">
        <v>53</v>
      </c>
      <c r="E140" s="53">
        <v>19000</v>
      </c>
      <c r="F140" s="83"/>
      <c r="G140" s="53">
        <f t="shared" si="23"/>
        <v>0</v>
      </c>
      <c r="H140" s="104">
        <f t="shared" si="25"/>
        <v>0.5</v>
      </c>
      <c r="I140" s="98">
        <f t="shared" si="24"/>
        <v>0</v>
      </c>
    </row>
    <row r="141" spans="3:9" ht="14.25" hidden="1" x14ac:dyDescent="0.15">
      <c r="C141" s="235"/>
      <c r="D141" s="39" t="s">
        <v>52</v>
      </c>
      <c r="E141" s="40">
        <v>27000</v>
      </c>
      <c r="F141" s="84"/>
      <c r="G141" s="40">
        <f t="shared" si="23"/>
        <v>0</v>
      </c>
      <c r="H141" s="105">
        <f>IF($G$9&lt;&gt;"",IF($G$9="併設なし",1/2,1/4),IF($G$17="併設なし",1/2,1/4))</f>
        <v>0.5</v>
      </c>
      <c r="I141" s="99">
        <f t="shared" si="24"/>
        <v>0</v>
      </c>
    </row>
    <row r="142" spans="3:9" ht="14.25" hidden="1" x14ac:dyDescent="0.15">
      <c r="C142" s="248" t="s">
        <v>26</v>
      </c>
      <c r="D142" s="55" t="s">
        <v>28</v>
      </c>
      <c r="E142" s="56">
        <v>3000</v>
      </c>
      <c r="F142" s="85"/>
      <c r="G142" s="56">
        <f t="shared" si="23"/>
        <v>0</v>
      </c>
      <c r="H142" s="106">
        <f t="shared" si="25"/>
        <v>0.5</v>
      </c>
      <c r="I142" s="100">
        <f t="shared" si="24"/>
        <v>0</v>
      </c>
    </row>
    <row r="143" spans="3:9" ht="14.25" hidden="1" x14ac:dyDescent="0.15">
      <c r="C143" s="249"/>
      <c r="D143" s="52" t="s">
        <v>53</v>
      </c>
      <c r="E143" s="53">
        <v>11000</v>
      </c>
      <c r="F143" s="83"/>
      <c r="G143" s="53">
        <f t="shared" si="23"/>
        <v>0</v>
      </c>
      <c r="H143" s="104">
        <f t="shared" si="25"/>
        <v>0.5</v>
      </c>
      <c r="I143" s="98">
        <f t="shared" si="24"/>
        <v>0</v>
      </c>
    </row>
    <row r="144" spans="3:9" ht="14.25" hidden="1" x14ac:dyDescent="0.15">
      <c r="C144" s="249"/>
      <c r="D144" s="52" t="s">
        <v>54</v>
      </c>
      <c r="E144" s="53">
        <v>19000</v>
      </c>
      <c r="F144" s="83"/>
      <c r="G144" s="53">
        <f t="shared" si="23"/>
        <v>0</v>
      </c>
      <c r="H144" s="104">
        <f t="shared" si="25"/>
        <v>0.5</v>
      </c>
      <c r="I144" s="98">
        <f t="shared" si="24"/>
        <v>0</v>
      </c>
    </row>
    <row r="145" spans="3:9" ht="15" hidden="1" thickBot="1" x14ac:dyDescent="0.2">
      <c r="C145" s="250"/>
      <c r="D145" s="58" t="s">
        <v>55</v>
      </c>
      <c r="E145" s="59">
        <v>28000</v>
      </c>
      <c r="F145" s="86"/>
      <c r="G145" s="59">
        <f t="shared" si="23"/>
        <v>0</v>
      </c>
      <c r="H145" s="107">
        <f t="shared" si="25"/>
        <v>0.5</v>
      </c>
      <c r="I145" s="101">
        <f t="shared" si="24"/>
        <v>0</v>
      </c>
    </row>
    <row r="146" spans="3:9" ht="15.75" hidden="1" thickTop="1" thickBot="1" x14ac:dyDescent="0.2">
      <c r="C146" s="251" t="s">
        <v>11</v>
      </c>
      <c r="D146" s="252"/>
      <c r="E146" s="253"/>
      <c r="F146" s="26">
        <f>SUM(F135:F145)</f>
        <v>0</v>
      </c>
      <c r="G146" s="36">
        <f>SUM(G135:G145)</f>
        <v>0</v>
      </c>
      <c r="H146" s="108" t="s">
        <v>36</v>
      </c>
      <c r="I146" s="102">
        <f>SUM(I135:I145)</f>
        <v>0</v>
      </c>
    </row>
    <row r="147" spans="3:9" hidden="1" x14ac:dyDescent="0.15"/>
    <row r="148" spans="3:9" hidden="1" x14ac:dyDescent="0.15">
      <c r="C148" s="28" t="s">
        <v>62</v>
      </c>
      <c r="D148" s="87"/>
      <c r="G148" s="37"/>
      <c r="I148" s="37"/>
    </row>
    <row r="149" spans="3:9" ht="14.25" hidden="1" thickBot="1" x14ac:dyDescent="0.2">
      <c r="G149" s="37"/>
      <c r="I149" s="37"/>
    </row>
    <row r="150" spans="3:9" ht="14.25" hidden="1" x14ac:dyDescent="0.15">
      <c r="C150" s="224" t="s">
        <v>33</v>
      </c>
      <c r="D150" s="225"/>
      <c r="E150" s="42" t="s">
        <v>25</v>
      </c>
      <c r="F150" s="262" t="s">
        <v>30</v>
      </c>
      <c r="G150" s="268" t="s">
        <v>35</v>
      </c>
      <c r="H150" s="222" t="s">
        <v>34</v>
      </c>
      <c r="I150" s="266" t="s">
        <v>44</v>
      </c>
    </row>
    <row r="151" spans="3:9" ht="15" hidden="1" thickBot="1" x14ac:dyDescent="0.2">
      <c r="C151" s="29" t="s">
        <v>31</v>
      </c>
      <c r="D151" s="25" t="s">
        <v>2</v>
      </c>
      <c r="E151" s="43"/>
      <c r="F151" s="263"/>
      <c r="G151" s="269"/>
      <c r="H151" s="223"/>
      <c r="I151" s="267"/>
    </row>
    <row r="152" spans="3:9" ht="14.25" hidden="1" x14ac:dyDescent="0.15">
      <c r="C152" s="254" t="s">
        <v>49</v>
      </c>
      <c r="D152" s="49" t="s">
        <v>27</v>
      </c>
      <c r="E152" s="50">
        <v>3000</v>
      </c>
      <c r="F152" s="82"/>
      <c r="G152" s="50">
        <f>F152*E152</f>
        <v>0</v>
      </c>
      <c r="H152" s="103">
        <f t="shared" ref="H152" si="26">IF($G$9&lt;&gt;"",IF($G$9="併設なし",1/2,1/4),IF($G$17="併設なし",1/2,1/4))</f>
        <v>0.5</v>
      </c>
      <c r="I152" s="97">
        <f>G152*H152</f>
        <v>0</v>
      </c>
    </row>
    <row r="153" spans="3:9" ht="14.25" hidden="1" x14ac:dyDescent="0.15">
      <c r="C153" s="249"/>
      <c r="D153" s="52" t="s">
        <v>28</v>
      </c>
      <c r="E153" s="53">
        <v>11000</v>
      </c>
      <c r="F153" s="83"/>
      <c r="G153" s="53">
        <f t="shared" ref="G153:G162" si="27">F153*E153</f>
        <v>0</v>
      </c>
      <c r="H153" s="104">
        <f>IF($G$9&lt;&gt;"",IF($G$9="併設なし",1/2,1/4),IF($G$17="併設なし",1/2,1/4))</f>
        <v>0.5</v>
      </c>
      <c r="I153" s="98">
        <f t="shared" ref="I153:I162" si="28">G153*H153</f>
        <v>0</v>
      </c>
    </row>
    <row r="154" spans="3:9" ht="14.25" hidden="1" x14ac:dyDescent="0.15">
      <c r="C154" s="235"/>
      <c r="D154" s="39" t="s">
        <v>29</v>
      </c>
      <c r="E154" s="40">
        <v>19000</v>
      </c>
      <c r="F154" s="84"/>
      <c r="G154" s="40">
        <f t="shared" si="27"/>
        <v>0</v>
      </c>
      <c r="H154" s="105">
        <f t="shared" ref="H154:H162" si="29">IF($G$9&lt;&gt;"",IF($G$9="併設なし",1/2,1/4),IF($G$17="併設なし",1/2,1/4))</f>
        <v>0.5</v>
      </c>
      <c r="I154" s="99">
        <f t="shared" si="28"/>
        <v>0</v>
      </c>
    </row>
    <row r="155" spans="3:9" ht="14.25" hidden="1" x14ac:dyDescent="0.15">
      <c r="C155" s="248" t="s">
        <v>50</v>
      </c>
      <c r="D155" s="55" t="s">
        <v>27</v>
      </c>
      <c r="E155" s="56">
        <v>3000</v>
      </c>
      <c r="F155" s="85"/>
      <c r="G155" s="56">
        <f t="shared" si="27"/>
        <v>0</v>
      </c>
      <c r="H155" s="106">
        <f t="shared" si="29"/>
        <v>0.5</v>
      </c>
      <c r="I155" s="100">
        <f t="shared" si="28"/>
        <v>0</v>
      </c>
    </row>
    <row r="156" spans="3:9" ht="14.25" hidden="1" x14ac:dyDescent="0.15">
      <c r="C156" s="249"/>
      <c r="D156" s="52" t="s">
        <v>28</v>
      </c>
      <c r="E156" s="53">
        <v>11000</v>
      </c>
      <c r="F156" s="83"/>
      <c r="G156" s="53">
        <f t="shared" si="27"/>
        <v>0</v>
      </c>
      <c r="H156" s="104">
        <f t="shared" si="29"/>
        <v>0.5</v>
      </c>
      <c r="I156" s="98">
        <f t="shared" si="28"/>
        <v>0</v>
      </c>
    </row>
    <row r="157" spans="3:9" ht="14.25" hidden="1" x14ac:dyDescent="0.15">
      <c r="C157" s="249"/>
      <c r="D157" s="52" t="s">
        <v>53</v>
      </c>
      <c r="E157" s="53">
        <v>19000</v>
      </c>
      <c r="F157" s="83"/>
      <c r="G157" s="53">
        <f t="shared" si="27"/>
        <v>0</v>
      </c>
      <c r="H157" s="104">
        <f t="shared" si="29"/>
        <v>0.5</v>
      </c>
      <c r="I157" s="98">
        <f t="shared" si="28"/>
        <v>0</v>
      </c>
    </row>
    <row r="158" spans="3:9" ht="14.25" hidden="1" x14ac:dyDescent="0.15">
      <c r="C158" s="235"/>
      <c r="D158" s="39" t="s">
        <v>52</v>
      </c>
      <c r="E158" s="40">
        <v>27000</v>
      </c>
      <c r="F158" s="84"/>
      <c r="G158" s="40">
        <f t="shared" si="27"/>
        <v>0</v>
      </c>
      <c r="H158" s="105">
        <f>IF($G$9&lt;&gt;"",IF($G$9="併設なし",1/2,1/4),IF($G$17="併設なし",1/2,1/4))</f>
        <v>0.5</v>
      </c>
      <c r="I158" s="99">
        <f t="shared" si="28"/>
        <v>0</v>
      </c>
    </row>
    <row r="159" spans="3:9" ht="14.25" hidden="1" x14ac:dyDescent="0.15">
      <c r="C159" s="248" t="s">
        <v>26</v>
      </c>
      <c r="D159" s="55" t="s">
        <v>28</v>
      </c>
      <c r="E159" s="56">
        <v>3000</v>
      </c>
      <c r="F159" s="85"/>
      <c r="G159" s="56">
        <f t="shared" si="27"/>
        <v>0</v>
      </c>
      <c r="H159" s="106">
        <f t="shared" si="29"/>
        <v>0.5</v>
      </c>
      <c r="I159" s="100">
        <f t="shared" si="28"/>
        <v>0</v>
      </c>
    </row>
    <row r="160" spans="3:9" ht="14.25" hidden="1" x14ac:dyDescent="0.15">
      <c r="C160" s="249"/>
      <c r="D160" s="52" t="s">
        <v>53</v>
      </c>
      <c r="E160" s="53">
        <v>11000</v>
      </c>
      <c r="F160" s="83"/>
      <c r="G160" s="53">
        <f t="shared" si="27"/>
        <v>0</v>
      </c>
      <c r="H160" s="104">
        <f t="shared" si="29"/>
        <v>0.5</v>
      </c>
      <c r="I160" s="98">
        <f t="shared" si="28"/>
        <v>0</v>
      </c>
    </row>
    <row r="161" spans="3:9" ht="14.25" hidden="1" x14ac:dyDescent="0.15">
      <c r="C161" s="249"/>
      <c r="D161" s="52" t="s">
        <v>54</v>
      </c>
      <c r="E161" s="53">
        <v>19000</v>
      </c>
      <c r="F161" s="83"/>
      <c r="G161" s="53">
        <f t="shared" si="27"/>
        <v>0</v>
      </c>
      <c r="H161" s="104">
        <f t="shared" si="29"/>
        <v>0.5</v>
      </c>
      <c r="I161" s="98">
        <f t="shared" si="28"/>
        <v>0</v>
      </c>
    </row>
    <row r="162" spans="3:9" ht="15" hidden="1" thickBot="1" x14ac:dyDescent="0.2">
      <c r="C162" s="250"/>
      <c r="D162" s="58" t="s">
        <v>55</v>
      </c>
      <c r="E162" s="59">
        <v>28000</v>
      </c>
      <c r="F162" s="86"/>
      <c r="G162" s="59">
        <f t="shared" si="27"/>
        <v>0</v>
      </c>
      <c r="H162" s="107">
        <f t="shared" si="29"/>
        <v>0.5</v>
      </c>
      <c r="I162" s="101">
        <f t="shared" si="28"/>
        <v>0</v>
      </c>
    </row>
    <row r="163" spans="3:9" ht="15.75" hidden="1" thickTop="1" thickBot="1" x14ac:dyDescent="0.2">
      <c r="C163" s="251" t="s">
        <v>11</v>
      </c>
      <c r="D163" s="252"/>
      <c r="E163" s="253"/>
      <c r="F163" s="26">
        <f>SUM(F152:F162)</f>
        <v>0</v>
      </c>
      <c r="G163" s="36">
        <f>SUM(G152:G162)</f>
        <v>0</v>
      </c>
      <c r="H163" s="108" t="s">
        <v>36</v>
      </c>
      <c r="I163" s="102">
        <f>SUM(I152:I162)</f>
        <v>0</v>
      </c>
    </row>
    <row r="164" spans="3:9" hidden="1" x14ac:dyDescent="0.15"/>
    <row r="165" spans="3:9" hidden="1" x14ac:dyDescent="0.15">
      <c r="C165" s="28" t="s">
        <v>63</v>
      </c>
      <c r="D165" s="87"/>
      <c r="G165" s="37"/>
      <c r="I165" s="37"/>
    </row>
    <row r="166" spans="3:9" ht="14.25" hidden="1" thickBot="1" x14ac:dyDescent="0.2">
      <c r="G166" s="37"/>
      <c r="I166" s="37"/>
    </row>
    <row r="167" spans="3:9" ht="14.25" hidden="1" x14ac:dyDescent="0.15">
      <c r="C167" s="224" t="s">
        <v>33</v>
      </c>
      <c r="D167" s="225"/>
      <c r="E167" s="42" t="s">
        <v>25</v>
      </c>
      <c r="F167" s="262" t="s">
        <v>30</v>
      </c>
      <c r="G167" s="268" t="s">
        <v>35</v>
      </c>
      <c r="H167" s="222" t="s">
        <v>34</v>
      </c>
      <c r="I167" s="266" t="s">
        <v>44</v>
      </c>
    </row>
    <row r="168" spans="3:9" ht="15" hidden="1" thickBot="1" x14ac:dyDescent="0.2">
      <c r="C168" s="29" t="s">
        <v>31</v>
      </c>
      <c r="D168" s="25" t="s">
        <v>2</v>
      </c>
      <c r="E168" s="43"/>
      <c r="F168" s="263"/>
      <c r="G168" s="269"/>
      <c r="H168" s="223"/>
      <c r="I168" s="267"/>
    </row>
    <row r="169" spans="3:9" ht="14.25" hidden="1" x14ac:dyDescent="0.15">
      <c r="C169" s="254" t="s">
        <v>49</v>
      </c>
      <c r="D169" s="49" t="s">
        <v>27</v>
      </c>
      <c r="E169" s="50">
        <v>3000</v>
      </c>
      <c r="F169" s="82"/>
      <c r="G169" s="50">
        <f>F169*E169</f>
        <v>0</v>
      </c>
      <c r="H169" s="103">
        <f t="shared" ref="H169" si="30">IF($G$9&lt;&gt;"",IF($G$9="併設なし",1/2,1/4),IF($G$17="併設なし",1/2,1/4))</f>
        <v>0.5</v>
      </c>
      <c r="I169" s="97">
        <f>G169*H169</f>
        <v>0</v>
      </c>
    </row>
    <row r="170" spans="3:9" ht="14.25" hidden="1" x14ac:dyDescent="0.15">
      <c r="C170" s="249"/>
      <c r="D170" s="52" t="s">
        <v>28</v>
      </c>
      <c r="E170" s="53">
        <v>11000</v>
      </c>
      <c r="F170" s="83"/>
      <c r="G170" s="53">
        <f t="shared" ref="G170:G179" si="31">F170*E170</f>
        <v>0</v>
      </c>
      <c r="H170" s="104">
        <f>IF($G$9&lt;&gt;"",IF($G$9="併設なし",1/2,1/4),IF($G$17="併設なし",1/2,1/4))</f>
        <v>0.5</v>
      </c>
      <c r="I170" s="98">
        <f t="shared" ref="I170:I179" si="32">G170*H170</f>
        <v>0</v>
      </c>
    </row>
    <row r="171" spans="3:9" ht="14.25" hidden="1" x14ac:dyDescent="0.15">
      <c r="C171" s="235"/>
      <c r="D171" s="39" t="s">
        <v>29</v>
      </c>
      <c r="E171" s="40">
        <v>19000</v>
      </c>
      <c r="F171" s="84"/>
      <c r="G171" s="40">
        <f t="shared" si="31"/>
        <v>0</v>
      </c>
      <c r="H171" s="105">
        <f t="shared" ref="H171:H179" si="33">IF($G$9&lt;&gt;"",IF($G$9="併設なし",1/2,1/4),IF($G$17="併設なし",1/2,1/4))</f>
        <v>0.5</v>
      </c>
      <c r="I171" s="99">
        <f t="shared" si="32"/>
        <v>0</v>
      </c>
    </row>
    <row r="172" spans="3:9" ht="14.25" hidden="1" x14ac:dyDescent="0.15">
      <c r="C172" s="248" t="s">
        <v>50</v>
      </c>
      <c r="D172" s="55" t="s">
        <v>27</v>
      </c>
      <c r="E172" s="56">
        <v>3000</v>
      </c>
      <c r="F172" s="85"/>
      <c r="G172" s="56">
        <f t="shared" si="31"/>
        <v>0</v>
      </c>
      <c r="H172" s="106">
        <f t="shared" si="33"/>
        <v>0.5</v>
      </c>
      <c r="I172" s="100">
        <f t="shared" si="32"/>
        <v>0</v>
      </c>
    </row>
    <row r="173" spans="3:9" ht="14.25" hidden="1" x14ac:dyDescent="0.15">
      <c r="C173" s="249"/>
      <c r="D173" s="52" t="s">
        <v>28</v>
      </c>
      <c r="E173" s="53">
        <v>11000</v>
      </c>
      <c r="F173" s="83"/>
      <c r="G173" s="53">
        <f t="shared" si="31"/>
        <v>0</v>
      </c>
      <c r="H173" s="104">
        <f t="shared" si="33"/>
        <v>0.5</v>
      </c>
      <c r="I173" s="98">
        <f t="shared" si="32"/>
        <v>0</v>
      </c>
    </row>
    <row r="174" spans="3:9" ht="14.25" hidden="1" x14ac:dyDescent="0.15">
      <c r="C174" s="249"/>
      <c r="D174" s="52" t="s">
        <v>53</v>
      </c>
      <c r="E174" s="53">
        <v>19000</v>
      </c>
      <c r="F174" s="83"/>
      <c r="G174" s="53">
        <f t="shared" si="31"/>
        <v>0</v>
      </c>
      <c r="H174" s="104">
        <f t="shared" si="33"/>
        <v>0.5</v>
      </c>
      <c r="I174" s="98">
        <f t="shared" si="32"/>
        <v>0</v>
      </c>
    </row>
    <row r="175" spans="3:9" ht="14.25" hidden="1" x14ac:dyDescent="0.15">
      <c r="C175" s="235"/>
      <c r="D175" s="39" t="s">
        <v>52</v>
      </c>
      <c r="E175" s="40">
        <v>27000</v>
      </c>
      <c r="F175" s="84"/>
      <c r="G175" s="40">
        <f t="shared" si="31"/>
        <v>0</v>
      </c>
      <c r="H175" s="105">
        <f>IF($G$9&lt;&gt;"",IF($G$9="併設なし",1/2,1/4),IF($G$17="併設なし",1/2,1/4))</f>
        <v>0.5</v>
      </c>
      <c r="I175" s="99">
        <f t="shared" si="32"/>
        <v>0</v>
      </c>
    </row>
    <row r="176" spans="3:9" ht="14.25" hidden="1" x14ac:dyDescent="0.15">
      <c r="C176" s="248" t="s">
        <v>26</v>
      </c>
      <c r="D176" s="55" t="s">
        <v>28</v>
      </c>
      <c r="E176" s="56">
        <v>3000</v>
      </c>
      <c r="F176" s="85"/>
      <c r="G176" s="56">
        <f t="shared" si="31"/>
        <v>0</v>
      </c>
      <c r="H176" s="106">
        <f t="shared" si="33"/>
        <v>0.5</v>
      </c>
      <c r="I176" s="100">
        <f t="shared" si="32"/>
        <v>0</v>
      </c>
    </row>
    <row r="177" spans="3:9" ht="14.25" hidden="1" x14ac:dyDescent="0.15">
      <c r="C177" s="249"/>
      <c r="D177" s="52" t="s">
        <v>53</v>
      </c>
      <c r="E177" s="53">
        <v>11000</v>
      </c>
      <c r="F177" s="83"/>
      <c r="G177" s="53">
        <f t="shared" si="31"/>
        <v>0</v>
      </c>
      <c r="H177" s="104">
        <f t="shared" si="33"/>
        <v>0.5</v>
      </c>
      <c r="I177" s="98">
        <f t="shared" si="32"/>
        <v>0</v>
      </c>
    </row>
    <row r="178" spans="3:9" ht="14.25" hidden="1" x14ac:dyDescent="0.15">
      <c r="C178" s="249"/>
      <c r="D178" s="52" t="s">
        <v>54</v>
      </c>
      <c r="E178" s="53">
        <v>19000</v>
      </c>
      <c r="F178" s="83"/>
      <c r="G178" s="53">
        <f t="shared" si="31"/>
        <v>0</v>
      </c>
      <c r="H178" s="104">
        <f t="shared" si="33"/>
        <v>0.5</v>
      </c>
      <c r="I178" s="98">
        <f t="shared" si="32"/>
        <v>0</v>
      </c>
    </row>
    <row r="179" spans="3:9" ht="15" hidden="1" thickBot="1" x14ac:dyDescent="0.2">
      <c r="C179" s="250"/>
      <c r="D179" s="58" t="s">
        <v>55</v>
      </c>
      <c r="E179" s="59">
        <v>28000</v>
      </c>
      <c r="F179" s="86"/>
      <c r="G179" s="59">
        <f t="shared" si="31"/>
        <v>0</v>
      </c>
      <c r="H179" s="107">
        <f t="shared" si="33"/>
        <v>0.5</v>
      </c>
      <c r="I179" s="101">
        <f t="shared" si="32"/>
        <v>0</v>
      </c>
    </row>
    <row r="180" spans="3:9" ht="15.75" hidden="1" thickTop="1" thickBot="1" x14ac:dyDescent="0.2">
      <c r="C180" s="251" t="s">
        <v>11</v>
      </c>
      <c r="D180" s="252"/>
      <c r="E180" s="253"/>
      <c r="F180" s="26">
        <f>SUM(F169:F179)</f>
        <v>0</v>
      </c>
      <c r="G180" s="36">
        <f>SUM(G169:G179)</f>
        <v>0</v>
      </c>
      <c r="H180" s="108" t="s">
        <v>36</v>
      </c>
      <c r="I180" s="102">
        <f>SUM(I169:I179)</f>
        <v>0</v>
      </c>
    </row>
    <row r="181" spans="3:9" hidden="1" x14ac:dyDescent="0.15"/>
    <row r="182" spans="3:9" hidden="1" x14ac:dyDescent="0.15">
      <c r="C182" s="28" t="s">
        <v>64</v>
      </c>
      <c r="D182" s="87"/>
      <c r="G182" s="37"/>
      <c r="I182" s="37"/>
    </row>
    <row r="183" spans="3:9" ht="14.25" hidden="1" thickBot="1" x14ac:dyDescent="0.2">
      <c r="G183" s="37"/>
      <c r="I183" s="37"/>
    </row>
    <row r="184" spans="3:9" ht="14.25" hidden="1" x14ac:dyDescent="0.15">
      <c r="C184" s="224" t="s">
        <v>33</v>
      </c>
      <c r="D184" s="225"/>
      <c r="E184" s="42" t="s">
        <v>25</v>
      </c>
      <c r="F184" s="262" t="s">
        <v>30</v>
      </c>
      <c r="G184" s="268" t="s">
        <v>35</v>
      </c>
      <c r="H184" s="222" t="s">
        <v>34</v>
      </c>
      <c r="I184" s="266" t="s">
        <v>44</v>
      </c>
    </row>
    <row r="185" spans="3:9" ht="15" hidden="1" thickBot="1" x14ac:dyDescent="0.2">
      <c r="C185" s="29" t="s">
        <v>31</v>
      </c>
      <c r="D185" s="25" t="s">
        <v>2</v>
      </c>
      <c r="E185" s="43"/>
      <c r="F185" s="263"/>
      <c r="G185" s="269"/>
      <c r="H185" s="223"/>
      <c r="I185" s="267"/>
    </row>
    <row r="186" spans="3:9" ht="14.25" hidden="1" x14ac:dyDescent="0.15">
      <c r="C186" s="254" t="s">
        <v>49</v>
      </c>
      <c r="D186" s="49" t="s">
        <v>27</v>
      </c>
      <c r="E186" s="50">
        <v>3000</v>
      </c>
      <c r="F186" s="82"/>
      <c r="G186" s="50">
        <f>F186*E186</f>
        <v>0</v>
      </c>
      <c r="H186" s="103">
        <f t="shared" ref="H186" si="34">IF($G$9&lt;&gt;"",IF($G$9="併設なし",1/2,1/4),IF($G$17="併設なし",1/2,1/4))</f>
        <v>0.5</v>
      </c>
      <c r="I186" s="97">
        <f>G186*H186</f>
        <v>0</v>
      </c>
    </row>
    <row r="187" spans="3:9" ht="14.25" hidden="1" x14ac:dyDescent="0.15">
      <c r="C187" s="249"/>
      <c r="D187" s="52" t="s">
        <v>28</v>
      </c>
      <c r="E187" s="53">
        <v>11000</v>
      </c>
      <c r="F187" s="83"/>
      <c r="G187" s="53">
        <f t="shared" ref="G187:G196" si="35">F187*E187</f>
        <v>0</v>
      </c>
      <c r="H187" s="104">
        <f>IF($G$9&lt;&gt;"",IF($G$9="併設なし",1/2,1/4),IF($G$17="併設なし",1/2,1/4))</f>
        <v>0.5</v>
      </c>
      <c r="I187" s="98">
        <f t="shared" ref="I187:I196" si="36">G187*H187</f>
        <v>0</v>
      </c>
    </row>
    <row r="188" spans="3:9" ht="14.25" hidden="1" x14ac:dyDescent="0.15">
      <c r="C188" s="235"/>
      <c r="D188" s="39" t="s">
        <v>29</v>
      </c>
      <c r="E188" s="40">
        <v>19000</v>
      </c>
      <c r="F188" s="84"/>
      <c r="G188" s="40">
        <f t="shared" si="35"/>
        <v>0</v>
      </c>
      <c r="H188" s="105">
        <f t="shared" ref="H188:H196" si="37">IF($G$9&lt;&gt;"",IF($G$9="併設なし",1/2,1/4),IF($G$17="併設なし",1/2,1/4))</f>
        <v>0.5</v>
      </c>
      <c r="I188" s="99">
        <f t="shared" si="36"/>
        <v>0</v>
      </c>
    </row>
    <row r="189" spans="3:9" ht="14.25" hidden="1" x14ac:dyDescent="0.15">
      <c r="C189" s="248" t="s">
        <v>50</v>
      </c>
      <c r="D189" s="55" t="s">
        <v>27</v>
      </c>
      <c r="E189" s="56">
        <v>3000</v>
      </c>
      <c r="F189" s="85"/>
      <c r="G189" s="56">
        <f t="shared" si="35"/>
        <v>0</v>
      </c>
      <c r="H189" s="106">
        <f t="shared" si="37"/>
        <v>0.5</v>
      </c>
      <c r="I189" s="100">
        <f t="shared" si="36"/>
        <v>0</v>
      </c>
    </row>
    <row r="190" spans="3:9" ht="14.25" hidden="1" x14ac:dyDescent="0.15">
      <c r="C190" s="249"/>
      <c r="D190" s="52" t="s">
        <v>28</v>
      </c>
      <c r="E190" s="53">
        <v>11000</v>
      </c>
      <c r="F190" s="83"/>
      <c r="G190" s="53">
        <f t="shared" si="35"/>
        <v>0</v>
      </c>
      <c r="H190" s="104">
        <f t="shared" si="37"/>
        <v>0.5</v>
      </c>
      <c r="I190" s="98">
        <f t="shared" si="36"/>
        <v>0</v>
      </c>
    </row>
    <row r="191" spans="3:9" ht="14.25" hidden="1" x14ac:dyDescent="0.15">
      <c r="C191" s="249"/>
      <c r="D191" s="52" t="s">
        <v>53</v>
      </c>
      <c r="E191" s="53">
        <v>19000</v>
      </c>
      <c r="F191" s="83"/>
      <c r="G191" s="53">
        <f t="shared" si="35"/>
        <v>0</v>
      </c>
      <c r="H191" s="104">
        <f t="shared" si="37"/>
        <v>0.5</v>
      </c>
      <c r="I191" s="98">
        <f t="shared" si="36"/>
        <v>0</v>
      </c>
    </row>
    <row r="192" spans="3:9" ht="14.25" hidden="1" x14ac:dyDescent="0.15">
      <c r="C192" s="235"/>
      <c r="D192" s="39" t="s">
        <v>52</v>
      </c>
      <c r="E192" s="40">
        <v>27000</v>
      </c>
      <c r="F192" s="84"/>
      <c r="G192" s="40">
        <f t="shared" si="35"/>
        <v>0</v>
      </c>
      <c r="H192" s="105">
        <f>IF($G$9&lt;&gt;"",IF($G$9="併設なし",1/2,1/4),IF($G$17="併設なし",1/2,1/4))</f>
        <v>0.5</v>
      </c>
      <c r="I192" s="99">
        <f t="shared" si="36"/>
        <v>0</v>
      </c>
    </row>
    <row r="193" spans="3:9" ht="14.25" hidden="1" x14ac:dyDescent="0.15">
      <c r="C193" s="248" t="s">
        <v>26</v>
      </c>
      <c r="D193" s="55" t="s">
        <v>28</v>
      </c>
      <c r="E193" s="56">
        <v>3000</v>
      </c>
      <c r="F193" s="85"/>
      <c r="G193" s="56">
        <f t="shared" si="35"/>
        <v>0</v>
      </c>
      <c r="H193" s="106">
        <f t="shared" si="37"/>
        <v>0.5</v>
      </c>
      <c r="I193" s="100">
        <f t="shared" si="36"/>
        <v>0</v>
      </c>
    </row>
    <row r="194" spans="3:9" ht="14.25" hidden="1" x14ac:dyDescent="0.15">
      <c r="C194" s="249"/>
      <c r="D194" s="52" t="s">
        <v>53</v>
      </c>
      <c r="E194" s="53">
        <v>11000</v>
      </c>
      <c r="F194" s="83"/>
      <c r="G194" s="53">
        <f t="shared" si="35"/>
        <v>0</v>
      </c>
      <c r="H194" s="104">
        <f t="shared" si="37"/>
        <v>0.5</v>
      </c>
      <c r="I194" s="98">
        <f t="shared" si="36"/>
        <v>0</v>
      </c>
    </row>
    <row r="195" spans="3:9" ht="14.25" hidden="1" x14ac:dyDescent="0.15">
      <c r="C195" s="249"/>
      <c r="D195" s="52" t="s">
        <v>54</v>
      </c>
      <c r="E195" s="53">
        <v>19000</v>
      </c>
      <c r="F195" s="83"/>
      <c r="G195" s="53">
        <f t="shared" si="35"/>
        <v>0</v>
      </c>
      <c r="H195" s="104">
        <f t="shared" si="37"/>
        <v>0.5</v>
      </c>
      <c r="I195" s="98">
        <f t="shared" si="36"/>
        <v>0</v>
      </c>
    </row>
    <row r="196" spans="3:9" ht="15" hidden="1" thickBot="1" x14ac:dyDescent="0.2">
      <c r="C196" s="250"/>
      <c r="D196" s="58" t="s">
        <v>55</v>
      </c>
      <c r="E196" s="59">
        <v>28000</v>
      </c>
      <c r="F196" s="86"/>
      <c r="G196" s="59">
        <f t="shared" si="35"/>
        <v>0</v>
      </c>
      <c r="H196" s="107">
        <f t="shared" si="37"/>
        <v>0.5</v>
      </c>
      <c r="I196" s="101">
        <f t="shared" si="36"/>
        <v>0</v>
      </c>
    </row>
    <row r="197" spans="3:9" ht="15.75" hidden="1" thickTop="1" thickBot="1" x14ac:dyDescent="0.2">
      <c r="C197" s="251" t="s">
        <v>11</v>
      </c>
      <c r="D197" s="252"/>
      <c r="E197" s="253"/>
      <c r="F197" s="26">
        <f>SUM(F186:F196)</f>
        <v>0</v>
      </c>
      <c r="G197" s="36">
        <f>SUM(G186:G196)</f>
        <v>0</v>
      </c>
      <c r="H197" s="108" t="s">
        <v>36</v>
      </c>
      <c r="I197" s="102">
        <f>SUM(I186:I196)</f>
        <v>0</v>
      </c>
    </row>
    <row r="198" spans="3:9" hidden="1" x14ac:dyDescent="0.15"/>
    <row r="199" spans="3:9" hidden="1" x14ac:dyDescent="0.15">
      <c r="C199" s="28" t="s">
        <v>65</v>
      </c>
      <c r="D199" s="87"/>
      <c r="G199" s="37"/>
      <c r="I199" s="37"/>
    </row>
    <row r="200" spans="3:9" ht="14.25" hidden="1" thickBot="1" x14ac:dyDescent="0.2">
      <c r="G200" s="37"/>
      <c r="I200" s="37"/>
    </row>
    <row r="201" spans="3:9" ht="14.25" hidden="1" x14ac:dyDescent="0.15">
      <c r="C201" s="224" t="s">
        <v>33</v>
      </c>
      <c r="D201" s="225"/>
      <c r="E201" s="42" t="s">
        <v>25</v>
      </c>
      <c r="F201" s="262" t="s">
        <v>30</v>
      </c>
      <c r="G201" s="268" t="s">
        <v>35</v>
      </c>
      <c r="H201" s="222" t="s">
        <v>34</v>
      </c>
      <c r="I201" s="266" t="s">
        <v>44</v>
      </c>
    </row>
    <row r="202" spans="3:9" ht="15" hidden="1" thickBot="1" x14ac:dyDescent="0.2">
      <c r="C202" s="29" t="s">
        <v>31</v>
      </c>
      <c r="D202" s="25" t="s">
        <v>2</v>
      </c>
      <c r="E202" s="43"/>
      <c r="F202" s="263"/>
      <c r="G202" s="269"/>
      <c r="H202" s="223"/>
      <c r="I202" s="267"/>
    </row>
    <row r="203" spans="3:9" ht="14.25" hidden="1" x14ac:dyDescent="0.15">
      <c r="C203" s="254" t="s">
        <v>49</v>
      </c>
      <c r="D203" s="49" t="s">
        <v>27</v>
      </c>
      <c r="E203" s="50">
        <v>3000</v>
      </c>
      <c r="F203" s="82"/>
      <c r="G203" s="50">
        <f>F203*E203</f>
        <v>0</v>
      </c>
      <c r="H203" s="103">
        <f t="shared" ref="H203" si="38">IF($G$9&lt;&gt;"",IF($G$9="併設なし",1/2,1/4),IF($G$17="併設なし",1/2,1/4))</f>
        <v>0.5</v>
      </c>
      <c r="I203" s="97">
        <f>G203*H203</f>
        <v>0</v>
      </c>
    </row>
    <row r="204" spans="3:9" ht="14.25" hidden="1" x14ac:dyDescent="0.15">
      <c r="C204" s="249"/>
      <c r="D204" s="52" t="s">
        <v>28</v>
      </c>
      <c r="E204" s="53">
        <v>11000</v>
      </c>
      <c r="F204" s="83"/>
      <c r="G204" s="53">
        <f t="shared" ref="G204:G213" si="39">F204*E204</f>
        <v>0</v>
      </c>
      <c r="H204" s="104">
        <f>IF($G$9&lt;&gt;"",IF($G$9="併設なし",1/2,1/4),IF($G$17="併設なし",1/2,1/4))</f>
        <v>0.5</v>
      </c>
      <c r="I204" s="98">
        <f t="shared" ref="I204:I213" si="40">G204*H204</f>
        <v>0</v>
      </c>
    </row>
    <row r="205" spans="3:9" ht="14.25" hidden="1" x14ac:dyDescent="0.15">
      <c r="C205" s="235"/>
      <c r="D205" s="39" t="s">
        <v>29</v>
      </c>
      <c r="E205" s="40">
        <v>19000</v>
      </c>
      <c r="F205" s="84"/>
      <c r="G205" s="40">
        <f t="shared" si="39"/>
        <v>0</v>
      </c>
      <c r="H205" s="105">
        <f t="shared" ref="H205:H213" si="41">IF($G$9&lt;&gt;"",IF($G$9="併設なし",1/2,1/4),IF($G$17="併設なし",1/2,1/4))</f>
        <v>0.5</v>
      </c>
      <c r="I205" s="99">
        <f t="shared" si="40"/>
        <v>0</v>
      </c>
    </row>
    <row r="206" spans="3:9" ht="14.25" hidden="1" x14ac:dyDescent="0.15">
      <c r="C206" s="248" t="s">
        <v>50</v>
      </c>
      <c r="D206" s="55" t="s">
        <v>27</v>
      </c>
      <c r="E206" s="56">
        <v>3000</v>
      </c>
      <c r="F206" s="85"/>
      <c r="G206" s="56">
        <f t="shared" si="39"/>
        <v>0</v>
      </c>
      <c r="H206" s="106">
        <f t="shared" si="41"/>
        <v>0.5</v>
      </c>
      <c r="I206" s="100">
        <f t="shared" si="40"/>
        <v>0</v>
      </c>
    </row>
    <row r="207" spans="3:9" ht="14.25" hidden="1" x14ac:dyDescent="0.15">
      <c r="C207" s="249"/>
      <c r="D207" s="52" t="s">
        <v>28</v>
      </c>
      <c r="E207" s="53">
        <v>11000</v>
      </c>
      <c r="F207" s="83"/>
      <c r="G207" s="53">
        <f t="shared" si="39"/>
        <v>0</v>
      </c>
      <c r="H207" s="104">
        <f t="shared" si="41"/>
        <v>0.5</v>
      </c>
      <c r="I207" s="98">
        <f t="shared" si="40"/>
        <v>0</v>
      </c>
    </row>
    <row r="208" spans="3:9" ht="14.25" hidden="1" x14ac:dyDescent="0.15">
      <c r="C208" s="249"/>
      <c r="D208" s="52" t="s">
        <v>53</v>
      </c>
      <c r="E208" s="53">
        <v>19000</v>
      </c>
      <c r="F208" s="83"/>
      <c r="G208" s="53">
        <f t="shared" si="39"/>
        <v>0</v>
      </c>
      <c r="H208" s="104">
        <f t="shared" si="41"/>
        <v>0.5</v>
      </c>
      <c r="I208" s="98">
        <f t="shared" si="40"/>
        <v>0</v>
      </c>
    </row>
    <row r="209" spans="3:9" ht="14.25" hidden="1" x14ac:dyDescent="0.15">
      <c r="C209" s="235"/>
      <c r="D209" s="39" t="s">
        <v>52</v>
      </c>
      <c r="E209" s="40">
        <v>27000</v>
      </c>
      <c r="F209" s="84"/>
      <c r="G209" s="40">
        <f t="shared" si="39"/>
        <v>0</v>
      </c>
      <c r="H209" s="105">
        <f>IF($G$9&lt;&gt;"",IF($G$9="併設なし",1/2,1/4),IF($G$17="併設なし",1/2,1/4))</f>
        <v>0.5</v>
      </c>
      <c r="I209" s="99">
        <f t="shared" si="40"/>
        <v>0</v>
      </c>
    </row>
    <row r="210" spans="3:9" ht="14.25" hidden="1" x14ac:dyDescent="0.15">
      <c r="C210" s="248" t="s">
        <v>26</v>
      </c>
      <c r="D210" s="55" t="s">
        <v>28</v>
      </c>
      <c r="E210" s="56">
        <v>3000</v>
      </c>
      <c r="F210" s="85"/>
      <c r="G210" s="56">
        <f t="shared" si="39"/>
        <v>0</v>
      </c>
      <c r="H210" s="106">
        <f t="shared" si="41"/>
        <v>0.5</v>
      </c>
      <c r="I210" s="100">
        <f t="shared" si="40"/>
        <v>0</v>
      </c>
    </row>
    <row r="211" spans="3:9" ht="14.25" hidden="1" x14ac:dyDescent="0.15">
      <c r="C211" s="249"/>
      <c r="D211" s="52" t="s">
        <v>53</v>
      </c>
      <c r="E211" s="53">
        <v>11000</v>
      </c>
      <c r="F211" s="83"/>
      <c r="G211" s="53">
        <f t="shared" si="39"/>
        <v>0</v>
      </c>
      <c r="H211" s="104">
        <f t="shared" si="41"/>
        <v>0.5</v>
      </c>
      <c r="I211" s="98">
        <f t="shared" si="40"/>
        <v>0</v>
      </c>
    </row>
    <row r="212" spans="3:9" ht="14.25" hidden="1" x14ac:dyDescent="0.15">
      <c r="C212" s="249"/>
      <c r="D212" s="52" t="s">
        <v>54</v>
      </c>
      <c r="E212" s="53">
        <v>19000</v>
      </c>
      <c r="F212" s="83"/>
      <c r="G212" s="53">
        <f t="shared" si="39"/>
        <v>0</v>
      </c>
      <c r="H212" s="104">
        <f t="shared" si="41"/>
        <v>0.5</v>
      </c>
      <c r="I212" s="98">
        <f t="shared" si="40"/>
        <v>0</v>
      </c>
    </row>
    <row r="213" spans="3:9" ht="15" hidden="1" thickBot="1" x14ac:dyDescent="0.2">
      <c r="C213" s="250"/>
      <c r="D213" s="58" t="s">
        <v>55</v>
      </c>
      <c r="E213" s="59">
        <v>28000</v>
      </c>
      <c r="F213" s="86"/>
      <c r="G213" s="59">
        <f t="shared" si="39"/>
        <v>0</v>
      </c>
      <c r="H213" s="107">
        <f t="shared" si="41"/>
        <v>0.5</v>
      </c>
      <c r="I213" s="101">
        <f t="shared" si="40"/>
        <v>0</v>
      </c>
    </row>
    <row r="214" spans="3:9" ht="15.75" hidden="1" thickTop="1" thickBot="1" x14ac:dyDescent="0.2">
      <c r="C214" s="251" t="s">
        <v>11</v>
      </c>
      <c r="D214" s="252"/>
      <c r="E214" s="253"/>
      <c r="F214" s="26">
        <f>SUM(F203:F213)</f>
        <v>0</v>
      </c>
      <c r="G214" s="36">
        <f>SUM(G203:G213)</f>
        <v>0</v>
      </c>
      <c r="H214" s="108" t="s">
        <v>36</v>
      </c>
      <c r="I214" s="102">
        <f>SUM(I203:I213)</f>
        <v>0</v>
      </c>
    </row>
  </sheetData>
  <mergeCells count="142">
    <mergeCell ref="A1:F1"/>
    <mergeCell ref="B2:I2"/>
    <mergeCell ref="B6:I6"/>
    <mergeCell ref="B7:C7"/>
    <mergeCell ref="D7:E7"/>
    <mergeCell ref="G7:H7"/>
    <mergeCell ref="B11:C11"/>
    <mergeCell ref="D11:E11"/>
    <mergeCell ref="G11:H11"/>
    <mergeCell ref="B12:C12"/>
    <mergeCell ref="D12:E12"/>
    <mergeCell ref="G12:H12"/>
    <mergeCell ref="B8:C8"/>
    <mergeCell ref="D8:H8"/>
    <mergeCell ref="B9:F9"/>
    <mergeCell ref="G9:H9"/>
    <mergeCell ref="B10:C10"/>
    <mergeCell ref="D10:E10"/>
    <mergeCell ref="G10:H10"/>
    <mergeCell ref="B17:F17"/>
    <mergeCell ref="G17:H17"/>
    <mergeCell ref="B18:C18"/>
    <mergeCell ref="D18:E18"/>
    <mergeCell ref="G18:H18"/>
    <mergeCell ref="B19:C19"/>
    <mergeCell ref="D19:E19"/>
    <mergeCell ref="G19:H19"/>
    <mergeCell ref="B14:I14"/>
    <mergeCell ref="B15:C15"/>
    <mergeCell ref="D15:E15"/>
    <mergeCell ref="G15:H15"/>
    <mergeCell ref="B16:C16"/>
    <mergeCell ref="D16:H16"/>
    <mergeCell ref="B24:C24"/>
    <mergeCell ref="D24:H24"/>
    <mergeCell ref="B28:D28"/>
    <mergeCell ref="E28:E29"/>
    <mergeCell ref="F28:F29"/>
    <mergeCell ref="G28:G29"/>
    <mergeCell ref="H28:H29"/>
    <mergeCell ref="B20:C20"/>
    <mergeCell ref="D20:E20"/>
    <mergeCell ref="G20:H20"/>
    <mergeCell ref="B23:C23"/>
    <mergeCell ref="D23:E23"/>
    <mergeCell ref="G23:H23"/>
    <mergeCell ref="H48:H49"/>
    <mergeCell ref="I48:I49"/>
    <mergeCell ref="C50:C52"/>
    <mergeCell ref="I28:I29"/>
    <mergeCell ref="B29:C29"/>
    <mergeCell ref="B30:C32"/>
    <mergeCell ref="B33:C36"/>
    <mergeCell ref="B37:C40"/>
    <mergeCell ref="B41:E41"/>
    <mergeCell ref="C53:C56"/>
    <mergeCell ref="C57:C60"/>
    <mergeCell ref="C61:E61"/>
    <mergeCell ref="C65:D65"/>
    <mergeCell ref="F65:F66"/>
    <mergeCell ref="G65:G66"/>
    <mergeCell ref="C48:D48"/>
    <mergeCell ref="F48:F49"/>
    <mergeCell ref="G48:G49"/>
    <mergeCell ref="H82:H83"/>
    <mergeCell ref="I82:I83"/>
    <mergeCell ref="C84:C86"/>
    <mergeCell ref="H65:H66"/>
    <mergeCell ref="I65:I66"/>
    <mergeCell ref="C67:C69"/>
    <mergeCell ref="C70:C73"/>
    <mergeCell ref="C74:C77"/>
    <mergeCell ref="C78:E78"/>
    <mergeCell ref="C87:C90"/>
    <mergeCell ref="C91:C94"/>
    <mergeCell ref="C95:E95"/>
    <mergeCell ref="C99:D99"/>
    <mergeCell ref="F99:F100"/>
    <mergeCell ref="G99:G100"/>
    <mergeCell ref="C82:D82"/>
    <mergeCell ref="F82:F83"/>
    <mergeCell ref="G82:G83"/>
    <mergeCell ref="H116:H117"/>
    <mergeCell ref="I116:I117"/>
    <mergeCell ref="C118:C120"/>
    <mergeCell ref="H99:H100"/>
    <mergeCell ref="I99:I100"/>
    <mergeCell ref="C101:C103"/>
    <mergeCell ref="C104:C107"/>
    <mergeCell ref="C108:C111"/>
    <mergeCell ref="C112:E112"/>
    <mergeCell ref="C121:C124"/>
    <mergeCell ref="C125:C128"/>
    <mergeCell ref="C129:E129"/>
    <mergeCell ref="C133:D133"/>
    <mergeCell ref="F133:F134"/>
    <mergeCell ref="G133:G134"/>
    <mergeCell ref="C116:D116"/>
    <mergeCell ref="F116:F117"/>
    <mergeCell ref="G116:G117"/>
    <mergeCell ref="H150:H151"/>
    <mergeCell ref="I150:I151"/>
    <mergeCell ref="C152:C154"/>
    <mergeCell ref="H133:H134"/>
    <mergeCell ref="I133:I134"/>
    <mergeCell ref="C135:C137"/>
    <mergeCell ref="C138:C141"/>
    <mergeCell ref="C142:C145"/>
    <mergeCell ref="C146:E146"/>
    <mergeCell ref="C155:C158"/>
    <mergeCell ref="C159:C162"/>
    <mergeCell ref="C163:E163"/>
    <mergeCell ref="C167:D167"/>
    <mergeCell ref="F167:F168"/>
    <mergeCell ref="G167:G168"/>
    <mergeCell ref="C150:D150"/>
    <mergeCell ref="F150:F151"/>
    <mergeCell ref="G150:G151"/>
    <mergeCell ref="C184:D184"/>
    <mergeCell ref="F184:F185"/>
    <mergeCell ref="G184:G185"/>
    <mergeCell ref="H184:H185"/>
    <mergeCell ref="I184:I185"/>
    <mergeCell ref="C186:C188"/>
    <mergeCell ref="H167:H168"/>
    <mergeCell ref="I167:I168"/>
    <mergeCell ref="C169:C171"/>
    <mergeCell ref="C172:C175"/>
    <mergeCell ref="C176:C179"/>
    <mergeCell ref="C180:E180"/>
    <mergeCell ref="H201:H202"/>
    <mergeCell ref="I201:I202"/>
    <mergeCell ref="C203:C205"/>
    <mergeCell ref="C206:C209"/>
    <mergeCell ref="C210:C213"/>
    <mergeCell ref="C214:E214"/>
    <mergeCell ref="C189:C192"/>
    <mergeCell ref="C193:C196"/>
    <mergeCell ref="C197:E197"/>
    <mergeCell ref="C201:D201"/>
    <mergeCell ref="F201:F202"/>
    <mergeCell ref="G201:G202"/>
  </mergeCells>
  <phoneticPr fontId="1"/>
  <dataValidations count="2">
    <dataValidation type="list" allowBlank="1" showInputMessage="1" showErrorMessage="1" sqref="G9:H9 G17:H17" xr:uid="{08F0ED7A-8E33-47DE-9D3D-D3D80FE63A48}">
      <formula1>"併設なし,サ高住併設,有料老人ホーム併設"</formula1>
    </dataValidation>
    <dataValidation type="whole" allowBlank="1" showInputMessage="1" showErrorMessage="1" sqref="F50:F60 F67:F77 F84:F94 F101:F111 F118:F128 F135:F145 F152:F162 F169:F179 F186:F196 F203:F213" xr:uid="{2B04E2E6-A43D-4169-9484-3CCA0AC25795}">
      <formula1>0</formula1>
      <formula2>999</formula2>
    </dataValidation>
  </dataValidations>
  <pageMargins left="0.82677165354330717" right="0.15748031496062992" top="0.59055118110236227" bottom="0.27559055118110237" header="0.31496062992125984" footer="0.15748031496062992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CD6E2-74B8-4CAC-8598-4801EE9ECB83}">
  <sheetPr>
    <tabColor rgb="FF92D050"/>
  </sheetPr>
  <dimension ref="A1"/>
  <sheetViews>
    <sheetView workbookViewId="0"/>
  </sheetViews>
  <sheetFormatPr defaultRowHeight="13.5" x14ac:dyDescent="0.15"/>
  <cols>
    <col min="1" max="1" width="5.625" customWidth="1"/>
  </cols>
  <sheetData/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K74"/>
  <sheetViews>
    <sheetView view="pageBreakPreview" zoomScale="85" zoomScaleNormal="90" zoomScaleSheetLayoutView="85" workbookViewId="0">
      <selection activeCell="C3" sqref="C3"/>
    </sheetView>
  </sheetViews>
  <sheetFormatPr defaultRowHeight="13.5" x14ac:dyDescent="0.15"/>
  <cols>
    <col min="1" max="1" width="2.75" customWidth="1"/>
    <col min="2" max="2" width="13.25" customWidth="1"/>
    <col min="3" max="4" width="10.5" customWidth="1"/>
    <col min="5" max="5" width="12.625" customWidth="1"/>
    <col min="6" max="6" width="3" customWidth="1"/>
    <col min="7" max="7" width="3.125" customWidth="1"/>
    <col min="8" max="8" width="14" customWidth="1"/>
    <col min="9" max="10" width="10.625" customWidth="1"/>
    <col min="11" max="11" width="13" customWidth="1"/>
  </cols>
  <sheetData>
    <row r="1" spans="1:11" ht="20.25" customHeight="1" x14ac:dyDescent="0.15">
      <c r="A1" s="339" t="s">
        <v>66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2" spans="1:11" ht="10.5" customHeight="1" x14ac:dyDescent="0.1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 x14ac:dyDescent="0.15">
      <c r="A3" s="88" t="s">
        <v>67</v>
      </c>
      <c r="B3" s="88"/>
      <c r="C3" s="194" t="s">
        <v>89</v>
      </c>
    </row>
    <row r="5" spans="1:11" x14ac:dyDescent="0.15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15">
      <c r="A7" s="340" t="s">
        <v>33</v>
      </c>
      <c r="B7" s="341"/>
      <c r="C7" s="341"/>
      <c r="D7" s="342" t="s">
        <v>25</v>
      </c>
      <c r="E7" s="342" t="s">
        <v>30</v>
      </c>
      <c r="F7" s="342" t="s">
        <v>35</v>
      </c>
      <c r="G7" s="342"/>
      <c r="H7" s="342"/>
      <c r="I7" s="342" t="s">
        <v>34</v>
      </c>
      <c r="J7" s="344" t="s">
        <v>37</v>
      </c>
      <c r="K7" s="345"/>
    </row>
    <row r="8" spans="1:11" ht="14.25" thickBot="1" x14ac:dyDescent="0.2">
      <c r="A8" s="348" t="s">
        <v>31</v>
      </c>
      <c r="B8" s="349"/>
      <c r="C8" s="9" t="s">
        <v>2</v>
      </c>
      <c r="D8" s="343"/>
      <c r="E8" s="343"/>
      <c r="F8" s="343"/>
      <c r="G8" s="343"/>
      <c r="H8" s="343"/>
      <c r="I8" s="343"/>
      <c r="J8" s="346"/>
      <c r="K8" s="347"/>
    </row>
    <row r="9" spans="1:11" x14ac:dyDescent="0.15">
      <c r="A9" s="331" t="s">
        <v>49</v>
      </c>
      <c r="B9" s="332"/>
      <c r="C9" s="61" t="s">
        <v>27</v>
      </c>
      <c r="D9" s="62">
        <v>3000</v>
      </c>
      <c r="E9" s="62">
        <f>COUNTIFS(C25:C72,3,D25:D72,4)+COUNTIFS(I25:I72,3,J25:J72,4)</f>
        <v>0</v>
      </c>
      <c r="F9" s="335">
        <f>+D9*E9</f>
        <v>0</v>
      </c>
      <c r="G9" s="335"/>
      <c r="H9" s="335"/>
      <c r="I9" s="89">
        <f>'〔記載例〕様式１（計画書）'!H30</f>
        <v>0.25</v>
      </c>
      <c r="J9" s="311">
        <f>F9*I9</f>
        <v>0</v>
      </c>
      <c r="K9" s="312"/>
    </row>
    <row r="10" spans="1:11" x14ac:dyDescent="0.15">
      <c r="A10" s="318"/>
      <c r="B10" s="319"/>
      <c r="C10" s="63" t="s">
        <v>28</v>
      </c>
      <c r="D10" s="64">
        <v>11000</v>
      </c>
      <c r="E10" s="64">
        <f>COUNTIFS(C25:C72,3,D25:D72,5)+COUNTIFS(I25:I72,3,J25:J72,5)</f>
        <v>8</v>
      </c>
      <c r="F10" s="336">
        <f>+D10*E10</f>
        <v>88000</v>
      </c>
      <c r="G10" s="337"/>
      <c r="H10" s="338"/>
      <c r="I10" s="90">
        <f>'〔記載例〕様式１（計画書）'!H31</f>
        <v>0.25</v>
      </c>
      <c r="J10" s="366">
        <f t="shared" ref="J10:J19" si="0">F10*I10</f>
        <v>22000</v>
      </c>
      <c r="K10" s="367"/>
    </row>
    <row r="11" spans="1:11" x14ac:dyDescent="0.15">
      <c r="A11" s="333"/>
      <c r="B11" s="334"/>
      <c r="C11" s="30" t="s">
        <v>29</v>
      </c>
      <c r="D11" s="46">
        <v>19000</v>
      </c>
      <c r="E11" s="46">
        <f>COUNTIFS(C25:C72,3,D25:D72,"&gt;5")+COUNTIFS(I25:I72,3,J25:J72,"&gt;5")</f>
        <v>0</v>
      </c>
      <c r="F11" s="313">
        <f>+D11*E11</f>
        <v>0</v>
      </c>
      <c r="G11" s="314"/>
      <c r="H11" s="315"/>
      <c r="I11" s="126">
        <f>'〔記載例〕様式１（計画書）'!H32</f>
        <v>0.25</v>
      </c>
      <c r="J11" s="316">
        <f t="shared" si="0"/>
        <v>0</v>
      </c>
      <c r="K11" s="317"/>
    </row>
    <row r="12" spans="1:11" x14ac:dyDescent="0.15">
      <c r="A12" s="333" t="s">
        <v>50</v>
      </c>
      <c r="B12" s="334"/>
      <c r="C12" s="65" t="s">
        <v>27</v>
      </c>
      <c r="D12" s="66">
        <v>3000</v>
      </c>
      <c r="E12" s="66">
        <f>COUNTIFS(C25:C72,4,D25:D72,4)+COUNTIFS(I25:I72,4,J25:J72,4)</f>
        <v>0</v>
      </c>
      <c r="F12" s="324">
        <f t="shared" ref="F12:F18" si="1">+D12*E12</f>
        <v>0</v>
      </c>
      <c r="G12" s="325"/>
      <c r="H12" s="326"/>
      <c r="I12" s="91">
        <f>'〔記載例〕様式１（計画書）'!H33</f>
        <v>0.25</v>
      </c>
      <c r="J12" s="327">
        <f t="shared" si="0"/>
        <v>0</v>
      </c>
      <c r="K12" s="328"/>
    </row>
    <row r="13" spans="1:11" x14ac:dyDescent="0.15">
      <c r="A13" s="320"/>
      <c r="B13" s="321"/>
      <c r="C13" s="63" t="s">
        <v>28</v>
      </c>
      <c r="D13" s="69">
        <v>11000</v>
      </c>
      <c r="E13" s="69">
        <f>COUNTIFS(C25:C72,4,D25:D72,5)+COUNTIFS(I25:I72,4,J25:J72,5)</f>
        <v>0</v>
      </c>
      <c r="F13" s="336">
        <f t="shared" si="1"/>
        <v>0</v>
      </c>
      <c r="G13" s="337"/>
      <c r="H13" s="338"/>
      <c r="I13" s="90">
        <f>'〔記載例〕様式１（計画書）'!H34</f>
        <v>0.25</v>
      </c>
      <c r="J13" s="366">
        <f t="shared" si="0"/>
        <v>0</v>
      </c>
      <c r="K13" s="367"/>
    </row>
    <row r="14" spans="1:11" x14ac:dyDescent="0.15">
      <c r="A14" s="320"/>
      <c r="B14" s="321"/>
      <c r="C14" s="67" t="s">
        <v>53</v>
      </c>
      <c r="D14" s="68">
        <v>19000</v>
      </c>
      <c r="E14" s="68">
        <f>COUNTIFS(C25:C72,4,D25:D72,6)+COUNTIFS(I25:I72,4,J25:J72,6)</f>
        <v>0</v>
      </c>
      <c r="F14" s="363">
        <f t="shared" si="1"/>
        <v>0</v>
      </c>
      <c r="G14" s="364"/>
      <c r="H14" s="365"/>
      <c r="I14" s="90">
        <f>'〔記載例〕様式１（計画書）'!H35</f>
        <v>0.25</v>
      </c>
      <c r="J14" s="368">
        <f t="shared" si="0"/>
        <v>0</v>
      </c>
      <c r="K14" s="369"/>
    </row>
    <row r="15" spans="1:11" x14ac:dyDescent="0.15">
      <c r="A15" s="333"/>
      <c r="B15" s="334"/>
      <c r="C15" s="30" t="s">
        <v>52</v>
      </c>
      <c r="D15" s="47">
        <v>27000</v>
      </c>
      <c r="E15" s="47">
        <f>COUNTIFS(C25:C72,4,D25:D72,"&gt;6")+COUNTIFS(I25:I72,4,J25:J72,"&gt;6")</f>
        <v>0</v>
      </c>
      <c r="F15" s="313">
        <f t="shared" si="1"/>
        <v>0</v>
      </c>
      <c r="G15" s="314"/>
      <c r="H15" s="315"/>
      <c r="I15" s="127">
        <f>'〔記載例〕様式１（計画書）'!H36</f>
        <v>0.25</v>
      </c>
      <c r="J15" s="316">
        <f t="shared" si="0"/>
        <v>0</v>
      </c>
      <c r="K15" s="330"/>
    </row>
    <row r="16" spans="1:11" x14ac:dyDescent="0.15">
      <c r="A16" s="318" t="s">
        <v>26</v>
      </c>
      <c r="B16" s="319"/>
      <c r="C16" s="65" t="s">
        <v>28</v>
      </c>
      <c r="D16" s="66">
        <v>3000</v>
      </c>
      <c r="E16" s="66">
        <f>COUNTIFS(C25:C72,5,D25:D72,5)+COUNTIFS(I25:I72,5,J25:J72,5)</f>
        <v>0</v>
      </c>
      <c r="F16" s="324">
        <f t="shared" si="1"/>
        <v>0</v>
      </c>
      <c r="G16" s="325"/>
      <c r="H16" s="326"/>
      <c r="I16" s="92">
        <f>'〔記載例〕様式１（計画書）'!H37</f>
        <v>0.25</v>
      </c>
      <c r="J16" s="327">
        <f t="shared" si="0"/>
        <v>0</v>
      </c>
      <c r="K16" s="328"/>
    </row>
    <row r="17" spans="1:11" x14ac:dyDescent="0.15">
      <c r="A17" s="320"/>
      <c r="B17" s="321"/>
      <c r="C17" s="63" t="s">
        <v>53</v>
      </c>
      <c r="D17" s="69">
        <v>11000</v>
      </c>
      <c r="E17" s="69">
        <f>COUNTIFS(C25:C72,5,D25:D72,6)+COUNTIFS(I25:I72,5,J25:J72,6)</f>
        <v>0</v>
      </c>
      <c r="F17" s="336">
        <f t="shared" si="1"/>
        <v>0</v>
      </c>
      <c r="G17" s="337"/>
      <c r="H17" s="338"/>
      <c r="I17" s="90">
        <f>'〔記載例〕様式１（計画書）'!H38</f>
        <v>0.25</v>
      </c>
      <c r="J17" s="366">
        <f t="shared" si="0"/>
        <v>0</v>
      </c>
      <c r="K17" s="367"/>
    </row>
    <row r="18" spans="1:11" x14ac:dyDescent="0.15">
      <c r="A18" s="320"/>
      <c r="B18" s="321"/>
      <c r="C18" s="63" t="s">
        <v>54</v>
      </c>
      <c r="D18" s="69">
        <v>19000</v>
      </c>
      <c r="E18" s="69">
        <f>COUNTIFS(C25:C72,5,D25:D72,7)+COUNTIFS(I25:I72,5,J25:J72,7)</f>
        <v>0</v>
      </c>
      <c r="F18" s="336">
        <f t="shared" si="1"/>
        <v>0</v>
      </c>
      <c r="G18" s="337"/>
      <c r="H18" s="338"/>
      <c r="I18" s="90">
        <f>'〔記載例〕様式１（計画書）'!H39</f>
        <v>0.25</v>
      </c>
      <c r="J18" s="366">
        <f t="shared" si="0"/>
        <v>0</v>
      </c>
      <c r="K18" s="367"/>
    </row>
    <row r="19" spans="1:11" ht="14.25" thickBot="1" x14ac:dyDescent="0.2">
      <c r="A19" s="322"/>
      <c r="B19" s="323"/>
      <c r="C19" s="70" t="s">
        <v>55</v>
      </c>
      <c r="D19" s="71">
        <v>28000</v>
      </c>
      <c r="E19" s="71">
        <f>COUNTIFS(C25:C72,5,D25:D72,"&gt;7")+COUNTIFS(I25:I72,5,J25:J72,"&gt;7")</f>
        <v>0</v>
      </c>
      <c r="F19" s="329">
        <f>+D19*E19</f>
        <v>0</v>
      </c>
      <c r="G19" s="329"/>
      <c r="H19" s="329"/>
      <c r="I19" s="125">
        <f>'〔記載例〕様式１（計画書）'!H40</f>
        <v>0.25</v>
      </c>
      <c r="J19" s="316">
        <f t="shared" si="0"/>
        <v>0</v>
      </c>
      <c r="K19" s="330"/>
    </row>
    <row r="20" spans="1:11" ht="15" thickTop="1" thickBot="1" x14ac:dyDescent="0.2">
      <c r="A20" s="355" t="s">
        <v>11</v>
      </c>
      <c r="B20" s="356"/>
      <c r="C20" s="356"/>
      <c r="D20" s="356"/>
      <c r="E20" s="48">
        <f>SUM(E9:E19)</f>
        <v>8</v>
      </c>
      <c r="F20" s="357">
        <f>SUM(F9:H19)</f>
        <v>88000</v>
      </c>
      <c r="G20" s="357"/>
      <c r="H20" s="357"/>
      <c r="I20" s="35" t="s">
        <v>36</v>
      </c>
      <c r="J20" s="350">
        <f>SUM(J9:K19)</f>
        <v>22000</v>
      </c>
      <c r="K20" s="351"/>
    </row>
    <row r="21" spans="1:1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15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4.25" thickBot="1" x14ac:dyDescent="0.2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 x14ac:dyDescent="0.15">
      <c r="A25" s="352" t="s">
        <v>1</v>
      </c>
      <c r="B25" s="113" t="s">
        <v>83</v>
      </c>
      <c r="C25" s="114">
        <v>3</v>
      </c>
      <c r="D25" s="114">
        <v>5</v>
      </c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11000</v>
      </c>
      <c r="F25" s="1"/>
      <c r="G25" s="352" t="s">
        <v>12</v>
      </c>
      <c r="H25" s="115"/>
      <c r="I25" s="116"/>
      <c r="J25" s="116"/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0</v>
      </c>
    </row>
    <row r="26" spans="1:11" x14ac:dyDescent="0.15">
      <c r="A26" s="353"/>
      <c r="B26" s="117" t="s">
        <v>84</v>
      </c>
      <c r="C26" s="118">
        <v>3</v>
      </c>
      <c r="D26" s="118">
        <v>5</v>
      </c>
      <c r="E26" s="73">
        <f t="shared" ref="E26:E31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11000</v>
      </c>
      <c r="F26" s="1"/>
      <c r="G26" s="353"/>
      <c r="H26" s="119"/>
      <c r="I26" s="120"/>
      <c r="J26" s="120"/>
      <c r="K26" s="73">
        <f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0</v>
      </c>
    </row>
    <row r="27" spans="1:11" x14ac:dyDescent="0.15">
      <c r="A27" s="353"/>
      <c r="B27" s="119"/>
      <c r="C27" s="120"/>
      <c r="D27" s="120"/>
      <c r="E27" s="73">
        <f t="shared" si="2"/>
        <v>0</v>
      </c>
      <c r="F27" s="1"/>
      <c r="G27" s="353"/>
      <c r="H27" s="119"/>
      <c r="I27" s="120"/>
      <c r="J27" s="120"/>
      <c r="K27" s="73">
        <f t="shared" ref="K27:K31" si="3">IF(AND(OR(I27=3,I27=4),J27=4),3000,IF(AND(OR(I27=3,I27=4),J27=5),11000,IF(AND(I27=3,J27&gt;5),19000,IF(AND(I27=4,J27=6),19000,IF(AND(I27=4,J27&gt;6),27000,IF(AND(I27=5,J27=7),19000,IF(AND(I27=5,J27&gt;7),28000,IF(AND(I27=5,J27=5),3000,IF(AND(I27=5,J27=6),11000,0)))))))))</f>
        <v>0</v>
      </c>
    </row>
    <row r="28" spans="1:11" x14ac:dyDescent="0.15">
      <c r="A28" s="353"/>
      <c r="B28" s="119"/>
      <c r="C28" s="120"/>
      <c r="D28" s="120"/>
      <c r="E28" s="73">
        <f t="shared" si="2"/>
        <v>0</v>
      </c>
      <c r="F28" s="1"/>
      <c r="G28" s="353"/>
      <c r="H28" s="119"/>
      <c r="I28" s="120"/>
      <c r="J28" s="120"/>
      <c r="K28" s="73">
        <f t="shared" si="3"/>
        <v>0</v>
      </c>
    </row>
    <row r="29" spans="1:11" x14ac:dyDescent="0.15">
      <c r="A29" s="353"/>
      <c r="B29" s="119"/>
      <c r="C29" s="120"/>
      <c r="D29" s="120"/>
      <c r="E29" s="73">
        <f t="shared" si="2"/>
        <v>0</v>
      </c>
      <c r="F29" s="1"/>
      <c r="G29" s="353"/>
      <c r="H29" s="119"/>
      <c r="I29" s="120"/>
      <c r="J29" s="120"/>
      <c r="K29" s="73">
        <f t="shared" si="3"/>
        <v>0</v>
      </c>
    </row>
    <row r="30" spans="1:11" x14ac:dyDescent="0.15">
      <c r="A30" s="353"/>
      <c r="B30" s="119"/>
      <c r="C30" s="120"/>
      <c r="D30" s="120"/>
      <c r="E30" s="73">
        <f t="shared" si="2"/>
        <v>0</v>
      </c>
      <c r="F30" s="1"/>
      <c r="G30" s="353"/>
      <c r="H30" s="119"/>
      <c r="I30" s="120"/>
      <c r="J30" s="120"/>
      <c r="K30" s="73">
        <f t="shared" si="3"/>
        <v>0</v>
      </c>
    </row>
    <row r="31" spans="1:11" x14ac:dyDescent="0.15">
      <c r="A31" s="353"/>
      <c r="B31" s="121"/>
      <c r="C31" s="122"/>
      <c r="D31" s="122"/>
      <c r="E31" s="123">
        <f t="shared" si="2"/>
        <v>0</v>
      </c>
      <c r="F31" s="1"/>
      <c r="G31" s="353"/>
      <c r="H31" s="119"/>
      <c r="I31" s="120"/>
      <c r="J31" s="120"/>
      <c r="K31" s="73">
        <f t="shared" si="3"/>
        <v>0</v>
      </c>
    </row>
    <row r="32" spans="1:11" ht="14.25" thickBot="1" x14ac:dyDescent="0.2">
      <c r="A32" s="354"/>
      <c r="B32" s="124" t="s">
        <v>5</v>
      </c>
      <c r="C32" s="74"/>
      <c r="D32" s="74"/>
      <c r="E32" s="75">
        <f>SUM(E25:E31)</f>
        <v>22000</v>
      </c>
      <c r="F32" s="1"/>
      <c r="G32" s="354"/>
      <c r="H32" s="2" t="s">
        <v>5</v>
      </c>
      <c r="I32" s="3"/>
      <c r="J32" s="3"/>
      <c r="K32" s="34">
        <f>SUM(K25:K31)</f>
        <v>0</v>
      </c>
    </row>
    <row r="33" spans="1:11" x14ac:dyDescent="0.15">
      <c r="A33" s="358" t="s">
        <v>4</v>
      </c>
      <c r="B33" s="113" t="s">
        <v>83</v>
      </c>
      <c r="C33" s="114">
        <v>3</v>
      </c>
      <c r="D33" s="114">
        <v>5</v>
      </c>
      <c r="E33" s="72">
        <f>IF(AND(OR(C33=3,C33=4),D33=4),3000,IF(AND(OR(C33=3,C33=4),D33=5),11000,IF(AND(C33=3,D33&gt;5),19000,IF(AND(C33=4,D33=6),19000,IF(AND(C33=4,D33&gt;6),27000,IF(AND(C33=5,D33=7),19000,IF(AND(C33=5,D33&gt;7),28000,IF(AND(C33=5,D33=5),3000,IF(AND(C33=5,D33=6),11000,0)))))))))</f>
        <v>11000</v>
      </c>
      <c r="F33" s="1"/>
      <c r="G33" s="352" t="s">
        <v>13</v>
      </c>
      <c r="H33" s="115"/>
      <c r="I33" s="116"/>
      <c r="J33" s="116"/>
      <c r="K33" s="72">
        <f>IF(AND(OR(I33=3,I33=4),J33=4),3000,IF(AND(OR(I33=3,I33=4),J33=5),11000,IF(AND(I33=3,J33&gt;5),19000,IF(AND(I33=4,J33=6),19000,IF(AND(I33=4,J33&gt;6),27000,IF(AND(I33=5,J33=7),19000,IF(AND(I33=5,J33&gt;7),28000,IF(AND(I33=5,J33=5),3000,IF(AND(I33=5,J33=6),11000,0)))))))))</f>
        <v>0</v>
      </c>
    </row>
    <row r="34" spans="1:11" x14ac:dyDescent="0.15">
      <c r="A34" s="353"/>
      <c r="B34" s="117" t="s">
        <v>84</v>
      </c>
      <c r="C34" s="118">
        <v>3</v>
      </c>
      <c r="D34" s="118">
        <v>5</v>
      </c>
      <c r="E34" s="73">
        <f t="shared" ref="E34:E39" si="4">IF(AND(OR(C34=3,C34=4),D34=4),3000,IF(AND(OR(C34=3,C34=4),D34=5),11000,IF(AND(C34=3,D34&gt;5),19000,IF(AND(C34=4,D34=6),19000,IF(AND(C34=4,D34&gt;6),27000,IF(AND(C34=5,D34=7),19000,IF(AND(C34=5,D34&gt;7),28000,IF(AND(C34=5,D34=5),3000,IF(AND(C34=5,D34=6),11000,0)))))))))</f>
        <v>11000</v>
      </c>
      <c r="F34" s="1"/>
      <c r="G34" s="353"/>
      <c r="H34" s="119"/>
      <c r="I34" s="120"/>
      <c r="J34" s="120"/>
      <c r="K34" s="73">
        <f t="shared" ref="K34:K39" si="5">IF(AND(OR(I34=3,I34=4),J34=4),3000,IF(AND(OR(I34=3,I34=4),J34=5),11000,IF(AND(I34=3,J34&gt;5),19000,IF(AND(I34=4,J34=6),19000,IF(AND(I34=4,J34&gt;6),27000,IF(AND(I34=5,J34=7),19000,IF(AND(I34=5,J34&gt;7),28000,IF(AND(I34=5,J34=5),3000,IF(AND(I34=5,J34=6),11000,0)))))))))</f>
        <v>0</v>
      </c>
    </row>
    <row r="35" spans="1:11" x14ac:dyDescent="0.15">
      <c r="A35" s="353"/>
      <c r="B35" s="119"/>
      <c r="C35" s="120"/>
      <c r="D35" s="120"/>
      <c r="E35" s="73">
        <f t="shared" si="4"/>
        <v>0</v>
      </c>
      <c r="F35" s="1"/>
      <c r="G35" s="353"/>
      <c r="H35" s="119"/>
      <c r="I35" s="120"/>
      <c r="J35" s="120"/>
      <c r="K35" s="73">
        <f t="shared" si="5"/>
        <v>0</v>
      </c>
    </row>
    <row r="36" spans="1:11" x14ac:dyDescent="0.15">
      <c r="A36" s="353"/>
      <c r="B36" s="119"/>
      <c r="C36" s="120"/>
      <c r="D36" s="120"/>
      <c r="E36" s="73">
        <f t="shared" si="4"/>
        <v>0</v>
      </c>
      <c r="F36" s="1"/>
      <c r="G36" s="353"/>
      <c r="H36" s="119"/>
      <c r="I36" s="120"/>
      <c r="J36" s="120"/>
      <c r="K36" s="73">
        <f t="shared" si="5"/>
        <v>0</v>
      </c>
    </row>
    <row r="37" spans="1:11" x14ac:dyDescent="0.15">
      <c r="A37" s="353"/>
      <c r="B37" s="119"/>
      <c r="C37" s="120"/>
      <c r="D37" s="120"/>
      <c r="E37" s="73">
        <f t="shared" si="4"/>
        <v>0</v>
      </c>
      <c r="F37" s="1"/>
      <c r="G37" s="353"/>
      <c r="H37" s="119"/>
      <c r="I37" s="120"/>
      <c r="J37" s="120"/>
      <c r="K37" s="73">
        <f t="shared" si="5"/>
        <v>0</v>
      </c>
    </row>
    <row r="38" spans="1:11" x14ac:dyDescent="0.15">
      <c r="A38" s="353"/>
      <c r="B38" s="119"/>
      <c r="C38" s="120"/>
      <c r="D38" s="120"/>
      <c r="E38" s="73">
        <f t="shared" si="4"/>
        <v>0</v>
      </c>
      <c r="F38" s="1"/>
      <c r="G38" s="353"/>
      <c r="H38" s="119"/>
      <c r="I38" s="120"/>
      <c r="J38" s="120"/>
      <c r="K38" s="73">
        <f t="shared" si="5"/>
        <v>0</v>
      </c>
    </row>
    <row r="39" spans="1:11" x14ac:dyDescent="0.15">
      <c r="A39" s="353"/>
      <c r="B39" s="119"/>
      <c r="C39" s="120"/>
      <c r="D39" s="120"/>
      <c r="E39" s="73">
        <f t="shared" si="4"/>
        <v>0</v>
      </c>
      <c r="F39" s="1"/>
      <c r="G39" s="353"/>
      <c r="H39" s="119"/>
      <c r="I39" s="120"/>
      <c r="J39" s="120"/>
      <c r="K39" s="73">
        <f t="shared" si="5"/>
        <v>0</v>
      </c>
    </row>
    <row r="40" spans="1:11" ht="14.25" thickBot="1" x14ac:dyDescent="0.2">
      <c r="A40" s="359"/>
      <c r="B40" s="2" t="s">
        <v>5</v>
      </c>
      <c r="C40" s="3"/>
      <c r="D40" s="3"/>
      <c r="E40" s="34">
        <f>SUM(E33:E39)</f>
        <v>22000</v>
      </c>
      <c r="F40" s="1"/>
      <c r="G40" s="354"/>
      <c r="H40" s="2" t="s">
        <v>5</v>
      </c>
      <c r="I40" s="3"/>
      <c r="J40" s="3"/>
      <c r="K40" s="34">
        <f>SUM(K33:K39)</f>
        <v>0</v>
      </c>
    </row>
    <row r="41" spans="1:11" x14ac:dyDescent="0.15">
      <c r="A41" s="352" t="s">
        <v>6</v>
      </c>
      <c r="B41" s="113" t="s">
        <v>83</v>
      </c>
      <c r="C41" s="114">
        <v>3</v>
      </c>
      <c r="D41" s="114">
        <v>5</v>
      </c>
      <c r="E41" s="72">
        <f>IF(AND(OR(C41=3,C41=4),D41=4),3000,IF(AND(OR(C41=3,C41=4),D41=5),11000,IF(AND(C41=3,D41&gt;5),19000,IF(AND(C41=4,D41=6),19000,IF(AND(C41=4,D41&gt;6),27000,IF(AND(C41=5,D41=7),19000,IF(AND(C41=5,D41&gt;7),28000,IF(AND(C41=5,D41=5),3000,IF(AND(C41=5,D41=6),11000,0)))))))))</f>
        <v>11000</v>
      </c>
      <c r="F41" s="1"/>
      <c r="G41" s="352" t="s">
        <v>14</v>
      </c>
      <c r="H41" s="115"/>
      <c r="I41" s="116"/>
      <c r="J41" s="116"/>
      <c r="K41" s="72">
        <f>IF(AND(OR(I41=3,I41=4),J41=4),3000,IF(AND(OR(I41=3,I41=4),J41=5),11000,IF(AND(I41=3,J41&gt;5),19000,IF(AND(I41=4,J41=6),19000,IF(AND(I41=4,J41&gt;6),27000,IF(AND(I41=5,J41=7),19000,IF(AND(I41=5,J41&gt;7),28000,IF(AND(I41=5,J41=5),3000,IF(AND(I41=5,J41=6),11000,0)))))))))</f>
        <v>0</v>
      </c>
    </row>
    <row r="42" spans="1:11" x14ac:dyDescent="0.15">
      <c r="A42" s="353"/>
      <c r="B42" s="117" t="s">
        <v>84</v>
      </c>
      <c r="C42" s="118">
        <v>3</v>
      </c>
      <c r="D42" s="118">
        <v>5</v>
      </c>
      <c r="E42" s="73">
        <f t="shared" ref="E42:E47" si="6">IF(AND(OR(C42=3,C42=4),D42=4),3000,IF(AND(OR(C42=3,C42=4),D42=5),11000,IF(AND(C42=3,D42&gt;5),19000,IF(AND(C42=4,D42=6),19000,IF(AND(C42=4,D42&gt;6),27000,IF(AND(C42=5,D42=7),19000,IF(AND(C42=5,D42&gt;7),28000,IF(AND(C42=5,D42=5),3000,IF(AND(C42=5,D42=6),11000,0)))))))))</f>
        <v>11000</v>
      </c>
      <c r="F42" s="1"/>
      <c r="G42" s="353"/>
      <c r="H42" s="119"/>
      <c r="I42" s="120"/>
      <c r="J42" s="120"/>
      <c r="K42" s="73">
        <f t="shared" ref="K42:K47" si="7">IF(AND(OR(I42=3,I42=4),J42=4),3000,IF(AND(OR(I42=3,I42=4),J42=5),11000,IF(AND(I42=3,J42&gt;5),19000,IF(AND(I42=4,J42=6),19000,IF(AND(I42=4,J42&gt;6),27000,IF(AND(I42=5,J42=7),19000,IF(AND(I42=5,J42&gt;7),28000,IF(AND(I42=5,J42=5),3000,IF(AND(I42=5,J42=6),11000,0)))))))))</f>
        <v>0</v>
      </c>
    </row>
    <row r="43" spans="1:11" x14ac:dyDescent="0.15">
      <c r="A43" s="353"/>
      <c r="B43" s="119"/>
      <c r="C43" s="120"/>
      <c r="D43" s="120"/>
      <c r="E43" s="73">
        <f t="shared" si="6"/>
        <v>0</v>
      </c>
      <c r="F43" s="1"/>
      <c r="G43" s="353"/>
      <c r="H43" s="119"/>
      <c r="I43" s="120"/>
      <c r="J43" s="120"/>
      <c r="K43" s="73">
        <f t="shared" si="7"/>
        <v>0</v>
      </c>
    </row>
    <row r="44" spans="1:11" x14ac:dyDescent="0.15">
      <c r="A44" s="353"/>
      <c r="B44" s="119"/>
      <c r="C44" s="120"/>
      <c r="D44" s="120"/>
      <c r="E44" s="73">
        <f t="shared" si="6"/>
        <v>0</v>
      </c>
      <c r="F44" s="1"/>
      <c r="G44" s="353"/>
      <c r="H44" s="119"/>
      <c r="I44" s="120"/>
      <c r="J44" s="120"/>
      <c r="K44" s="73">
        <f t="shared" si="7"/>
        <v>0</v>
      </c>
    </row>
    <row r="45" spans="1:11" x14ac:dyDescent="0.15">
      <c r="A45" s="353"/>
      <c r="B45" s="119"/>
      <c r="C45" s="120"/>
      <c r="D45" s="120"/>
      <c r="E45" s="73">
        <f t="shared" si="6"/>
        <v>0</v>
      </c>
      <c r="F45" s="1"/>
      <c r="G45" s="353"/>
      <c r="H45" s="119"/>
      <c r="I45" s="120"/>
      <c r="J45" s="120"/>
      <c r="K45" s="73">
        <f t="shared" si="7"/>
        <v>0</v>
      </c>
    </row>
    <row r="46" spans="1:11" x14ac:dyDescent="0.15">
      <c r="A46" s="353"/>
      <c r="B46" s="119"/>
      <c r="C46" s="120"/>
      <c r="D46" s="120"/>
      <c r="E46" s="73">
        <f t="shared" si="6"/>
        <v>0</v>
      </c>
      <c r="F46" s="1"/>
      <c r="G46" s="353"/>
      <c r="H46" s="119"/>
      <c r="I46" s="120"/>
      <c r="J46" s="120"/>
      <c r="K46" s="73">
        <f t="shared" si="7"/>
        <v>0</v>
      </c>
    </row>
    <row r="47" spans="1:11" x14ac:dyDescent="0.15">
      <c r="A47" s="353"/>
      <c r="B47" s="119"/>
      <c r="C47" s="120"/>
      <c r="D47" s="120"/>
      <c r="E47" s="73">
        <f t="shared" si="6"/>
        <v>0</v>
      </c>
      <c r="F47" s="1"/>
      <c r="G47" s="353"/>
      <c r="H47" s="119"/>
      <c r="I47" s="120"/>
      <c r="J47" s="120"/>
      <c r="K47" s="73">
        <f t="shared" si="7"/>
        <v>0</v>
      </c>
    </row>
    <row r="48" spans="1:11" ht="14.25" thickBot="1" x14ac:dyDescent="0.2">
      <c r="A48" s="354"/>
      <c r="B48" s="2" t="s">
        <v>5</v>
      </c>
      <c r="C48" s="3"/>
      <c r="D48" s="3"/>
      <c r="E48" s="34">
        <f>SUM(E41:E47)</f>
        <v>22000</v>
      </c>
      <c r="F48" s="1"/>
      <c r="G48" s="354"/>
      <c r="H48" s="2" t="s">
        <v>5</v>
      </c>
      <c r="I48" s="3"/>
      <c r="J48" s="3"/>
      <c r="K48" s="34">
        <f>SUM(K41:K47)</f>
        <v>0</v>
      </c>
    </row>
    <row r="49" spans="1:11" x14ac:dyDescent="0.15">
      <c r="A49" s="358" t="s">
        <v>7</v>
      </c>
      <c r="B49" s="113" t="s">
        <v>83</v>
      </c>
      <c r="C49" s="114">
        <v>3</v>
      </c>
      <c r="D49" s="114">
        <v>5</v>
      </c>
      <c r="E49" s="72">
        <f>IF(AND(OR(C49=3,C49=4),D49=4),3000,IF(AND(OR(C49=3,C49=4),D49=5),11000,IF(AND(C49=3,D49&gt;5),19000,IF(AND(C49=4,D49=6),19000,IF(AND(C49=4,D49&gt;6),27000,IF(AND(C49=5,D49=7),19000,IF(AND(C49=5,D49&gt;7),28000,IF(AND(C49=5,D49=5),3000,IF(AND(C49=5,D49=6),11000,0)))))))))</f>
        <v>11000</v>
      </c>
      <c r="F49" s="1"/>
      <c r="G49" s="352" t="s">
        <v>15</v>
      </c>
      <c r="H49" s="115"/>
      <c r="I49" s="116"/>
      <c r="J49" s="116"/>
      <c r="K49" s="72">
        <f>IF(AND(OR(I49=3,I49=4),J49=4),3000,IF(AND(OR(I49=3,I49=4),J49=5),11000,IF(AND(I49=3,J49&gt;5),19000,IF(AND(I49=4,J49=6),19000,IF(AND(I49=4,J49&gt;6),27000,IF(AND(I49=5,J49=7),19000,IF(AND(I49=5,J49&gt;7),28000,IF(AND(I49=5,J49=5),3000,IF(AND(I49=5,J49=6),11000,0)))))))))</f>
        <v>0</v>
      </c>
    </row>
    <row r="50" spans="1:11" x14ac:dyDescent="0.15">
      <c r="A50" s="353"/>
      <c r="B50" s="119"/>
      <c r="C50" s="120"/>
      <c r="D50" s="120"/>
      <c r="E50" s="73">
        <f t="shared" ref="E50:E55" si="8">IF(AND(OR(C50=3,C50=4),D50=4),3000,IF(AND(OR(C50=3,C50=4),D50=5),11000,IF(AND(C50=3,D50&gt;5),19000,IF(AND(C50=4,D50=6),19000,IF(AND(C50=4,D50&gt;6),27000,IF(AND(C50=5,D50=7),19000,IF(AND(C50=5,D50&gt;7),28000,IF(AND(C50=5,D50=5),3000,IF(AND(C50=5,D50=6),11000,0)))))))))</f>
        <v>0</v>
      </c>
      <c r="F50" s="1"/>
      <c r="G50" s="353"/>
      <c r="H50" s="119"/>
      <c r="I50" s="120"/>
      <c r="J50" s="120"/>
      <c r="K50" s="73">
        <f t="shared" ref="K50:K55" si="9">IF(AND(OR(I50=3,I50=4),J50=4),3000,IF(AND(OR(I50=3,I50=4),J50=5),11000,IF(AND(I50=3,J50&gt;5),19000,IF(AND(I50=4,J50=6),19000,IF(AND(I50=4,J50&gt;6),27000,IF(AND(I50=5,J50=7),19000,IF(AND(I50=5,J50&gt;7),28000,IF(AND(I50=5,J50=5),3000,IF(AND(I50=5,J50=6),11000,0)))))))))</f>
        <v>0</v>
      </c>
    </row>
    <row r="51" spans="1:11" x14ac:dyDescent="0.15">
      <c r="A51" s="353"/>
      <c r="B51" s="119"/>
      <c r="C51" s="120"/>
      <c r="D51" s="120"/>
      <c r="E51" s="73">
        <f t="shared" si="8"/>
        <v>0</v>
      </c>
      <c r="F51" s="1"/>
      <c r="G51" s="353"/>
      <c r="H51" s="119"/>
      <c r="I51" s="120"/>
      <c r="J51" s="120"/>
      <c r="K51" s="73">
        <f t="shared" si="9"/>
        <v>0</v>
      </c>
    </row>
    <row r="52" spans="1:11" x14ac:dyDescent="0.15">
      <c r="A52" s="353"/>
      <c r="B52" s="119"/>
      <c r="C52" s="120"/>
      <c r="D52" s="120"/>
      <c r="E52" s="73">
        <f t="shared" si="8"/>
        <v>0</v>
      </c>
      <c r="F52" s="1"/>
      <c r="G52" s="353"/>
      <c r="H52" s="119"/>
      <c r="I52" s="120"/>
      <c r="J52" s="120"/>
      <c r="K52" s="73">
        <f t="shared" si="9"/>
        <v>0</v>
      </c>
    </row>
    <row r="53" spans="1:11" x14ac:dyDescent="0.15">
      <c r="A53" s="353"/>
      <c r="B53" s="119"/>
      <c r="C53" s="120"/>
      <c r="D53" s="120"/>
      <c r="E53" s="73">
        <f t="shared" si="8"/>
        <v>0</v>
      </c>
      <c r="F53" s="1"/>
      <c r="G53" s="353"/>
      <c r="H53" s="119"/>
      <c r="I53" s="120"/>
      <c r="J53" s="120"/>
      <c r="K53" s="73">
        <f t="shared" si="9"/>
        <v>0</v>
      </c>
    </row>
    <row r="54" spans="1:11" x14ac:dyDescent="0.15">
      <c r="A54" s="353"/>
      <c r="B54" s="119"/>
      <c r="C54" s="120"/>
      <c r="D54" s="120"/>
      <c r="E54" s="73">
        <f t="shared" si="8"/>
        <v>0</v>
      </c>
      <c r="F54" s="1"/>
      <c r="G54" s="353"/>
      <c r="H54" s="119"/>
      <c r="I54" s="120"/>
      <c r="J54" s="120"/>
      <c r="K54" s="73">
        <f t="shared" si="9"/>
        <v>0</v>
      </c>
    </row>
    <row r="55" spans="1:11" x14ac:dyDescent="0.15">
      <c r="A55" s="353"/>
      <c r="B55" s="119"/>
      <c r="C55" s="120"/>
      <c r="D55" s="120"/>
      <c r="E55" s="73">
        <f t="shared" si="8"/>
        <v>0</v>
      </c>
      <c r="F55" s="1"/>
      <c r="G55" s="353"/>
      <c r="H55" s="119"/>
      <c r="I55" s="120"/>
      <c r="J55" s="120"/>
      <c r="K55" s="73">
        <f t="shared" si="9"/>
        <v>0</v>
      </c>
    </row>
    <row r="56" spans="1:11" ht="14.25" thickBot="1" x14ac:dyDescent="0.2">
      <c r="A56" s="359"/>
      <c r="B56" s="2" t="s">
        <v>5</v>
      </c>
      <c r="C56" s="3"/>
      <c r="D56" s="3"/>
      <c r="E56" s="34">
        <f>SUM(E49:E55)</f>
        <v>11000</v>
      </c>
      <c r="F56" s="1"/>
      <c r="G56" s="354"/>
      <c r="H56" s="2" t="s">
        <v>5</v>
      </c>
      <c r="I56" s="3"/>
      <c r="J56" s="3"/>
      <c r="K56" s="34">
        <f>SUM(K49:K55)</f>
        <v>0</v>
      </c>
    </row>
    <row r="57" spans="1:11" x14ac:dyDescent="0.15">
      <c r="A57" s="352" t="s">
        <v>8</v>
      </c>
      <c r="B57" s="113" t="s">
        <v>83</v>
      </c>
      <c r="C57" s="114">
        <v>3</v>
      </c>
      <c r="D57" s="114">
        <v>5</v>
      </c>
      <c r="E57" s="72">
        <f>IF(AND(OR(C57=3,C57=4),D57=4),3000,IF(AND(OR(C57=3,C57=4),D57=5),11000,IF(AND(C57=3,D57&gt;5),19000,IF(AND(C57=4,D57=6),19000,IF(AND(C57=4,D57&gt;6),27000,IF(AND(C57=5,D57=7),19000,IF(AND(C57=5,D57&gt;7),28000,IF(AND(C57=5,D57=5),3000,IF(AND(C57=5,D57=6),11000,0)))))))))</f>
        <v>11000</v>
      </c>
      <c r="F57" s="1"/>
      <c r="G57" s="352" t="s">
        <v>16</v>
      </c>
      <c r="H57" s="115"/>
      <c r="I57" s="116"/>
      <c r="J57" s="116"/>
      <c r="K57" s="72">
        <f>IF(AND(OR(I57=3,I57=4),J57=4),3000,IF(AND(OR(I57=3,I57=4),J57=5),11000,IF(AND(I57=3,J57&gt;5),19000,IF(AND(I57=4,J57=6),19000,IF(AND(I57=4,J57&gt;6),27000,IF(AND(I57=5,J57=7),19000,IF(AND(I57=5,J57&gt;7),28000,IF(AND(I57=5,J57=5),3000,IF(AND(I57=5,J57=6),11000,0)))))))))</f>
        <v>0</v>
      </c>
    </row>
    <row r="58" spans="1:11" x14ac:dyDescent="0.15">
      <c r="A58" s="353"/>
      <c r="B58" s="119"/>
      <c r="C58" s="120"/>
      <c r="D58" s="120"/>
      <c r="E58" s="73">
        <f t="shared" ref="E58:E63" si="10">IF(AND(OR(C58=3,C58=4),D58=4),3000,IF(AND(OR(C58=3,C58=4),D58=5),11000,IF(AND(C58=3,D58&gt;5),19000,IF(AND(C58=4,D58=6),19000,IF(AND(C58=4,D58&gt;6),27000,IF(AND(C58=5,D58=7),19000,IF(AND(C58=5,D58&gt;7),28000,IF(AND(C58=5,D58=5),3000,IF(AND(C58=5,D58=6),11000,0)))))))))</f>
        <v>0</v>
      </c>
      <c r="F58" s="1"/>
      <c r="G58" s="353"/>
      <c r="H58" s="119"/>
      <c r="I58" s="120"/>
      <c r="J58" s="120"/>
      <c r="K58" s="73">
        <f t="shared" ref="K58:K63" si="11">IF(AND(OR(I58=3,I58=4),J58=4),3000,IF(AND(OR(I58=3,I58=4),J58=5),11000,IF(AND(I58=3,J58&gt;5),19000,IF(AND(I58=4,J58=6),19000,IF(AND(I58=4,J58&gt;6),27000,IF(AND(I58=5,J58=7),19000,IF(AND(I58=5,J58&gt;7),28000,IF(AND(I58=5,J58=5),3000,IF(AND(I58=5,J58=6),11000,0)))))))))</f>
        <v>0</v>
      </c>
    </row>
    <row r="59" spans="1:11" x14ac:dyDescent="0.15">
      <c r="A59" s="353"/>
      <c r="B59" s="119"/>
      <c r="C59" s="120"/>
      <c r="D59" s="120"/>
      <c r="E59" s="73">
        <f t="shared" si="10"/>
        <v>0</v>
      </c>
      <c r="F59" s="1"/>
      <c r="G59" s="353"/>
      <c r="H59" s="119"/>
      <c r="I59" s="120"/>
      <c r="J59" s="120"/>
      <c r="K59" s="73">
        <f t="shared" si="11"/>
        <v>0</v>
      </c>
    </row>
    <row r="60" spans="1:11" x14ac:dyDescent="0.15">
      <c r="A60" s="353"/>
      <c r="B60" s="119"/>
      <c r="C60" s="120"/>
      <c r="D60" s="120"/>
      <c r="E60" s="73">
        <f t="shared" si="10"/>
        <v>0</v>
      </c>
      <c r="F60" s="1"/>
      <c r="G60" s="353"/>
      <c r="H60" s="119"/>
      <c r="I60" s="120"/>
      <c r="J60" s="120"/>
      <c r="K60" s="73">
        <f t="shared" si="11"/>
        <v>0</v>
      </c>
    </row>
    <row r="61" spans="1:11" x14ac:dyDescent="0.15">
      <c r="A61" s="353"/>
      <c r="B61" s="119"/>
      <c r="C61" s="120"/>
      <c r="D61" s="120"/>
      <c r="E61" s="73">
        <f t="shared" si="10"/>
        <v>0</v>
      </c>
      <c r="F61" s="1"/>
      <c r="G61" s="353"/>
      <c r="H61" s="119"/>
      <c r="I61" s="120"/>
      <c r="J61" s="120"/>
      <c r="K61" s="73">
        <f t="shared" si="11"/>
        <v>0</v>
      </c>
    </row>
    <row r="62" spans="1:11" x14ac:dyDescent="0.15">
      <c r="A62" s="353"/>
      <c r="B62" s="119"/>
      <c r="C62" s="120"/>
      <c r="D62" s="120"/>
      <c r="E62" s="73">
        <f t="shared" si="10"/>
        <v>0</v>
      </c>
      <c r="F62" s="1"/>
      <c r="G62" s="353"/>
      <c r="H62" s="119"/>
      <c r="I62" s="120"/>
      <c r="J62" s="120"/>
      <c r="K62" s="73">
        <f t="shared" si="11"/>
        <v>0</v>
      </c>
    </row>
    <row r="63" spans="1:11" x14ac:dyDescent="0.15">
      <c r="A63" s="353"/>
      <c r="B63" s="119"/>
      <c r="C63" s="120"/>
      <c r="D63" s="120"/>
      <c r="E63" s="73">
        <f t="shared" si="10"/>
        <v>0</v>
      </c>
      <c r="F63" s="1"/>
      <c r="G63" s="353"/>
      <c r="H63" s="119"/>
      <c r="I63" s="120"/>
      <c r="J63" s="120"/>
      <c r="K63" s="73">
        <f t="shared" si="11"/>
        <v>0</v>
      </c>
    </row>
    <row r="64" spans="1:11" ht="14.25" thickBot="1" x14ac:dyDescent="0.2">
      <c r="A64" s="354"/>
      <c r="B64" s="2" t="s">
        <v>5</v>
      </c>
      <c r="C64" s="3"/>
      <c r="D64" s="3"/>
      <c r="E64" s="34">
        <f>SUM(E57:E63)</f>
        <v>11000</v>
      </c>
      <c r="F64" s="1"/>
      <c r="G64" s="354"/>
      <c r="H64" s="2" t="s">
        <v>5</v>
      </c>
      <c r="I64" s="3"/>
      <c r="J64" s="3"/>
      <c r="K64" s="34">
        <f>SUM(K57:K63)</f>
        <v>0</v>
      </c>
    </row>
    <row r="65" spans="1:11" x14ac:dyDescent="0.15">
      <c r="A65" s="352" t="s">
        <v>9</v>
      </c>
      <c r="B65" s="115"/>
      <c r="C65" s="116"/>
      <c r="D65" s="116"/>
      <c r="E65" s="72">
        <f>IF(AND(OR(C65=3,C65=4),D65=4),3000,IF(AND(OR(C65=3,C65=4),D65=5),11000,IF(AND(C65=3,D65&gt;5),19000,IF(AND(C65=4,D65=6),19000,IF(AND(C65=4,D65&gt;6),27000,IF(AND(C65=5,D65=7),19000,IF(AND(C65=5,D65&gt;7),28000,IF(AND(C65=5,D65=5),3000,IF(AND(C65=5,D65=6),11000,0)))))))))</f>
        <v>0</v>
      </c>
      <c r="F65" s="1"/>
      <c r="G65" s="352" t="s">
        <v>17</v>
      </c>
      <c r="H65" s="115"/>
      <c r="I65" s="116"/>
      <c r="J65" s="116"/>
      <c r="K65" s="72">
        <f>IF(AND(OR(I65=3,I65=4),J65=4),3000,IF(AND(OR(I65=3,I65=4),J65=5),11000,IF(AND(I65=3,J65&gt;5),19000,IF(AND(I65=4,J65=6),19000,IF(AND(I65=4,J65&gt;6),27000,IF(AND(I65=5,J65=7),19000,IF(AND(I65=5,J65&gt;7),28000,IF(AND(I65=5,J65=5),3000,IF(AND(I65=5,J65=6),11000,0)))))))))</f>
        <v>0</v>
      </c>
    </row>
    <row r="66" spans="1:11" x14ac:dyDescent="0.15">
      <c r="A66" s="353"/>
      <c r="B66" s="119"/>
      <c r="C66" s="120"/>
      <c r="D66" s="120"/>
      <c r="E66" s="73">
        <f t="shared" ref="E66:E71" si="12">IF(AND(OR(C66=3,C66=4),D66=4),3000,IF(AND(OR(C66=3,C66=4),D66=5),11000,IF(AND(C66=3,D66&gt;5),19000,IF(AND(C66=4,D66=6),19000,IF(AND(C66=4,D66&gt;6),27000,IF(AND(C66=5,D66=7),19000,IF(AND(C66=5,D66&gt;7),28000,IF(AND(C66=5,D66=5),3000,IF(AND(C66=5,D66=6),11000,0)))))))))</f>
        <v>0</v>
      </c>
      <c r="F66" s="1"/>
      <c r="G66" s="353"/>
      <c r="H66" s="119"/>
      <c r="I66" s="120"/>
      <c r="J66" s="120"/>
      <c r="K66" s="73">
        <f t="shared" ref="K66:K71" si="13">IF(AND(OR(I66=3,I66=4),J66=4),3000,IF(AND(OR(I66=3,I66=4),J66=5),11000,IF(AND(I66=3,J66&gt;5),19000,IF(AND(I66=4,J66=6),19000,IF(AND(I66=4,J66&gt;6),27000,IF(AND(I66=5,J66=7),19000,IF(AND(I66=5,J66&gt;7),28000,IF(AND(I66=5,J66=5),3000,IF(AND(I66=5,J66=6),11000,0)))))))))</f>
        <v>0</v>
      </c>
    </row>
    <row r="67" spans="1:11" x14ac:dyDescent="0.15">
      <c r="A67" s="353"/>
      <c r="B67" s="119"/>
      <c r="C67" s="120"/>
      <c r="D67" s="120"/>
      <c r="E67" s="73">
        <f t="shared" si="12"/>
        <v>0</v>
      </c>
      <c r="F67" s="1"/>
      <c r="G67" s="353"/>
      <c r="H67" s="119"/>
      <c r="I67" s="120"/>
      <c r="J67" s="120"/>
      <c r="K67" s="73">
        <f t="shared" si="13"/>
        <v>0</v>
      </c>
    </row>
    <row r="68" spans="1:11" x14ac:dyDescent="0.15">
      <c r="A68" s="353"/>
      <c r="B68" s="119"/>
      <c r="C68" s="120"/>
      <c r="D68" s="120"/>
      <c r="E68" s="73">
        <f t="shared" si="12"/>
        <v>0</v>
      </c>
      <c r="F68" s="1"/>
      <c r="G68" s="353"/>
      <c r="H68" s="119"/>
      <c r="I68" s="120"/>
      <c r="J68" s="120"/>
      <c r="K68" s="73">
        <f t="shared" si="13"/>
        <v>0</v>
      </c>
    </row>
    <row r="69" spans="1:11" x14ac:dyDescent="0.15">
      <c r="A69" s="353"/>
      <c r="B69" s="119"/>
      <c r="C69" s="120"/>
      <c r="D69" s="120"/>
      <c r="E69" s="73">
        <f t="shared" si="12"/>
        <v>0</v>
      </c>
      <c r="F69" s="1"/>
      <c r="G69" s="353"/>
      <c r="H69" s="119"/>
      <c r="I69" s="120"/>
      <c r="J69" s="120"/>
      <c r="K69" s="73">
        <f t="shared" si="13"/>
        <v>0</v>
      </c>
    </row>
    <row r="70" spans="1:11" x14ac:dyDescent="0.15">
      <c r="A70" s="353"/>
      <c r="B70" s="119"/>
      <c r="C70" s="120"/>
      <c r="D70" s="120"/>
      <c r="E70" s="73">
        <f t="shared" si="12"/>
        <v>0</v>
      </c>
      <c r="F70" s="1"/>
      <c r="G70" s="353"/>
      <c r="H70" s="119"/>
      <c r="I70" s="120"/>
      <c r="J70" s="120"/>
      <c r="K70" s="73">
        <f t="shared" si="13"/>
        <v>0</v>
      </c>
    </row>
    <row r="71" spans="1:11" x14ac:dyDescent="0.15">
      <c r="A71" s="353"/>
      <c r="B71" s="119"/>
      <c r="C71" s="120"/>
      <c r="D71" s="120"/>
      <c r="E71" s="73">
        <f t="shared" si="12"/>
        <v>0</v>
      </c>
      <c r="F71" s="1"/>
      <c r="G71" s="353"/>
      <c r="H71" s="119"/>
      <c r="I71" s="120"/>
      <c r="J71" s="120"/>
      <c r="K71" s="73">
        <f t="shared" si="13"/>
        <v>0</v>
      </c>
    </row>
    <row r="72" spans="1:11" ht="14.25" thickBot="1" x14ac:dyDescent="0.2">
      <c r="A72" s="354"/>
      <c r="B72" s="2" t="s">
        <v>5</v>
      </c>
      <c r="C72" s="3"/>
      <c r="D72" s="3"/>
      <c r="E72" s="34">
        <f>SUM(E65:E71)</f>
        <v>0</v>
      </c>
      <c r="F72" s="1"/>
      <c r="G72" s="362"/>
      <c r="H72" s="109" t="s">
        <v>5</v>
      </c>
      <c r="I72" s="110"/>
      <c r="J72" s="110"/>
      <c r="K72" s="111">
        <f>SUM(K65:K71)</f>
        <v>0</v>
      </c>
    </row>
    <row r="73" spans="1:11" ht="14.25" thickBot="1" x14ac:dyDescent="0.2">
      <c r="A73" s="1"/>
      <c r="B73" s="1"/>
      <c r="C73" s="1"/>
      <c r="D73" s="1"/>
      <c r="E73" s="32"/>
      <c r="F73" s="31"/>
      <c r="G73" s="360" t="s">
        <v>10</v>
      </c>
      <c r="H73" s="361"/>
      <c r="I73" s="74"/>
      <c r="J73" s="74"/>
      <c r="K73" s="75">
        <f>SUM(E32,E40,E48,E56,E64,E72,K72,K64,K56,K48,K40,K32)</f>
        <v>88000</v>
      </c>
    </row>
    <row r="74" spans="1:1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</sheetData>
  <mergeCells count="49">
    <mergeCell ref="F13:H13"/>
    <mergeCell ref="F14:H14"/>
    <mergeCell ref="F17:H17"/>
    <mergeCell ref="F18:H18"/>
    <mergeCell ref="J10:K10"/>
    <mergeCell ref="J13:K13"/>
    <mergeCell ref="J14:K14"/>
    <mergeCell ref="J17:K17"/>
    <mergeCell ref="J18:K18"/>
    <mergeCell ref="G57:G64"/>
    <mergeCell ref="G73:H73"/>
    <mergeCell ref="A65:A72"/>
    <mergeCell ref="G65:G72"/>
    <mergeCell ref="A57:A64"/>
    <mergeCell ref="A33:A40"/>
    <mergeCell ref="G33:G40"/>
    <mergeCell ref="A41:A48"/>
    <mergeCell ref="G41:G48"/>
    <mergeCell ref="A49:A56"/>
    <mergeCell ref="G49:G56"/>
    <mergeCell ref="J20:K20"/>
    <mergeCell ref="A25:A32"/>
    <mergeCell ref="G25:G32"/>
    <mergeCell ref="A20:D20"/>
    <mergeCell ref="F20:H20"/>
    <mergeCell ref="A1:K1"/>
    <mergeCell ref="A7:C7"/>
    <mergeCell ref="D7:D8"/>
    <mergeCell ref="E7:E8"/>
    <mergeCell ref="F7:H8"/>
    <mergeCell ref="I7:I8"/>
    <mergeCell ref="J7:K8"/>
    <mergeCell ref="A8:B8"/>
    <mergeCell ref="J9:K9"/>
    <mergeCell ref="F11:H11"/>
    <mergeCell ref="J11:K11"/>
    <mergeCell ref="A16:B19"/>
    <mergeCell ref="F16:H16"/>
    <mergeCell ref="J16:K16"/>
    <mergeCell ref="F19:H19"/>
    <mergeCell ref="J19:K19"/>
    <mergeCell ref="A9:B11"/>
    <mergeCell ref="F9:H9"/>
    <mergeCell ref="A12:B15"/>
    <mergeCell ref="F12:H12"/>
    <mergeCell ref="J12:K12"/>
    <mergeCell ref="F15:H15"/>
    <mergeCell ref="J15:K15"/>
    <mergeCell ref="F10:H10"/>
  </mergeCells>
  <phoneticPr fontId="1"/>
  <dataValidations count="2">
    <dataValidation type="whole" allowBlank="1" showInputMessage="1" showErrorMessage="1" sqref="I25:I73 C25:C72" xr:uid="{00000000-0002-0000-0200-000000000000}">
      <formula1>3</formula1>
      <formula2>5</formula2>
    </dataValidation>
    <dataValidation type="whole" allowBlank="1" showInputMessage="1" showErrorMessage="1" sqref="J25:J73 D25:D72" xr:uid="{00000000-0002-0000-0200-000001000000}">
      <formula1>0</formula1>
      <formula2>100</formula2>
    </dataValidation>
  </dataValidation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K74"/>
  <sheetViews>
    <sheetView view="pageBreakPreview" zoomScale="85" zoomScaleNormal="90" zoomScaleSheetLayoutView="85" workbookViewId="0">
      <selection activeCell="C3" sqref="C3"/>
    </sheetView>
  </sheetViews>
  <sheetFormatPr defaultRowHeight="13.5" x14ac:dyDescent="0.15"/>
  <cols>
    <col min="1" max="1" width="2.75" customWidth="1"/>
    <col min="2" max="2" width="13.25" customWidth="1"/>
    <col min="3" max="4" width="10.5" customWidth="1"/>
    <col min="5" max="5" width="12.625" customWidth="1"/>
    <col min="6" max="6" width="3" customWidth="1"/>
    <col min="7" max="7" width="3.125" customWidth="1"/>
    <col min="8" max="8" width="14" customWidth="1"/>
    <col min="9" max="10" width="10.625" customWidth="1"/>
    <col min="11" max="11" width="13" customWidth="1"/>
  </cols>
  <sheetData>
    <row r="1" spans="1:11" ht="20.25" customHeight="1" x14ac:dyDescent="0.15">
      <c r="A1" s="339" t="s">
        <v>66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2" spans="1:11" ht="10.5" customHeight="1" x14ac:dyDescent="0.1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 x14ac:dyDescent="0.15">
      <c r="A3" s="370" t="s">
        <v>91</v>
      </c>
      <c r="B3" s="88"/>
      <c r="C3" s="194" t="s">
        <v>89</v>
      </c>
    </row>
    <row r="5" spans="1:11" x14ac:dyDescent="0.15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15">
      <c r="A7" s="340" t="s">
        <v>33</v>
      </c>
      <c r="B7" s="341"/>
      <c r="C7" s="341"/>
      <c r="D7" s="342" t="s">
        <v>25</v>
      </c>
      <c r="E7" s="342" t="s">
        <v>30</v>
      </c>
      <c r="F7" s="342" t="s">
        <v>35</v>
      </c>
      <c r="G7" s="342"/>
      <c r="H7" s="342"/>
      <c r="I7" s="342" t="s">
        <v>34</v>
      </c>
      <c r="J7" s="344" t="s">
        <v>37</v>
      </c>
      <c r="K7" s="345"/>
    </row>
    <row r="8" spans="1:11" ht="14.25" thickBot="1" x14ac:dyDescent="0.2">
      <c r="A8" s="348" t="s">
        <v>31</v>
      </c>
      <c r="B8" s="349"/>
      <c r="C8" s="9" t="s">
        <v>2</v>
      </c>
      <c r="D8" s="343"/>
      <c r="E8" s="343"/>
      <c r="F8" s="343"/>
      <c r="G8" s="343"/>
      <c r="H8" s="343"/>
      <c r="I8" s="343"/>
      <c r="J8" s="346"/>
      <c r="K8" s="347"/>
    </row>
    <row r="9" spans="1:11" x14ac:dyDescent="0.15">
      <c r="A9" s="331" t="s">
        <v>49</v>
      </c>
      <c r="B9" s="332"/>
      <c r="C9" s="61" t="s">
        <v>27</v>
      </c>
      <c r="D9" s="62">
        <v>3000</v>
      </c>
      <c r="E9" s="62">
        <f>COUNTIFS(C25:C72,3,D25:D72,4)+COUNTIFS(I25:I72,3,J25:J72,4)</f>
        <v>0</v>
      </c>
      <c r="F9" s="335">
        <f>+D9*E9</f>
        <v>0</v>
      </c>
      <c r="G9" s="335"/>
      <c r="H9" s="335"/>
      <c r="I9" s="89">
        <f>'〔記載例〕様式１（計画書）'!H30</f>
        <v>0.25</v>
      </c>
      <c r="J9" s="311">
        <f>F9*I9</f>
        <v>0</v>
      </c>
      <c r="K9" s="312"/>
    </row>
    <row r="10" spans="1:11" x14ac:dyDescent="0.15">
      <c r="A10" s="318"/>
      <c r="B10" s="319"/>
      <c r="C10" s="63" t="s">
        <v>28</v>
      </c>
      <c r="D10" s="64">
        <v>11000</v>
      </c>
      <c r="E10" s="64">
        <f>COUNTIFS(C25:C72,3,D25:D72,5)+COUNTIFS(I25:I72,3,J25:J72,5)</f>
        <v>0</v>
      </c>
      <c r="F10" s="336">
        <f>+D10*E10</f>
        <v>0</v>
      </c>
      <c r="G10" s="337"/>
      <c r="H10" s="338"/>
      <c r="I10" s="90">
        <f>'〔記載例〕様式１（計画書）'!H31</f>
        <v>0.25</v>
      </c>
      <c r="J10" s="366">
        <f t="shared" ref="J10:J19" si="0">F10*I10</f>
        <v>0</v>
      </c>
      <c r="K10" s="367"/>
    </row>
    <row r="11" spans="1:11" x14ac:dyDescent="0.15">
      <c r="A11" s="333"/>
      <c r="B11" s="334"/>
      <c r="C11" s="30" t="s">
        <v>29</v>
      </c>
      <c r="D11" s="46">
        <v>19000</v>
      </c>
      <c r="E11" s="46">
        <f>COUNTIFS(C25:C72,3,D25:D72,"&gt;5")+COUNTIFS(I25:I72,3,J25:J72,"&gt;5")</f>
        <v>0</v>
      </c>
      <c r="F11" s="313">
        <f>+D11*E11</f>
        <v>0</v>
      </c>
      <c r="G11" s="314"/>
      <c r="H11" s="315"/>
      <c r="I11" s="126">
        <f>'〔記載例〕様式１（計画書）'!H32</f>
        <v>0.25</v>
      </c>
      <c r="J11" s="316">
        <f t="shared" si="0"/>
        <v>0</v>
      </c>
      <c r="K11" s="317"/>
    </row>
    <row r="12" spans="1:11" x14ac:dyDescent="0.15">
      <c r="A12" s="333" t="s">
        <v>50</v>
      </c>
      <c r="B12" s="334"/>
      <c r="C12" s="65" t="s">
        <v>27</v>
      </c>
      <c r="D12" s="66">
        <v>3000</v>
      </c>
      <c r="E12" s="66">
        <f>COUNTIFS(C25:C72,4,D25:D72,4)+COUNTIFS(I25:I72,4,J25:J72,4)</f>
        <v>0</v>
      </c>
      <c r="F12" s="324">
        <f t="shared" ref="F12:F18" si="1">+D12*E12</f>
        <v>0</v>
      </c>
      <c r="G12" s="325"/>
      <c r="H12" s="326"/>
      <c r="I12" s="91">
        <f>'〔記載例〕様式１（計画書）'!H33</f>
        <v>0.25</v>
      </c>
      <c r="J12" s="327">
        <f t="shared" si="0"/>
        <v>0</v>
      </c>
      <c r="K12" s="328"/>
    </row>
    <row r="13" spans="1:11" x14ac:dyDescent="0.15">
      <c r="A13" s="320"/>
      <c r="B13" s="321"/>
      <c r="C13" s="63" t="s">
        <v>28</v>
      </c>
      <c r="D13" s="69">
        <v>11000</v>
      </c>
      <c r="E13" s="69">
        <f>COUNTIFS(C25:C72,4,D25:D72,5)+COUNTIFS(I25:I72,4,J25:J72,5)</f>
        <v>0</v>
      </c>
      <c r="F13" s="336">
        <f t="shared" si="1"/>
        <v>0</v>
      </c>
      <c r="G13" s="337"/>
      <c r="H13" s="338"/>
      <c r="I13" s="90">
        <f>'〔記載例〕様式１（計画書）'!H34</f>
        <v>0.25</v>
      </c>
      <c r="J13" s="366">
        <f t="shared" si="0"/>
        <v>0</v>
      </c>
      <c r="K13" s="367"/>
    </row>
    <row r="14" spans="1:11" x14ac:dyDescent="0.15">
      <c r="A14" s="320"/>
      <c r="B14" s="321"/>
      <c r="C14" s="67" t="s">
        <v>53</v>
      </c>
      <c r="D14" s="68">
        <v>19000</v>
      </c>
      <c r="E14" s="68">
        <f>COUNTIFS(C25:C72,4,D25:D72,6)+COUNTIFS(I25:I72,4,J25:J72,6)</f>
        <v>0</v>
      </c>
      <c r="F14" s="363">
        <f t="shared" si="1"/>
        <v>0</v>
      </c>
      <c r="G14" s="364"/>
      <c r="H14" s="365"/>
      <c r="I14" s="90">
        <f>'〔記載例〕様式１（計画書）'!H35</f>
        <v>0.25</v>
      </c>
      <c r="J14" s="368">
        <f t="shared" si="0"/>
        <v>0</v>
      </c>
      <c r="K14" s="369"/>
    </row>
    <row r="15" spans="1:11" x14ac:dyDescent="0.15">
      <c r="A15" s="333"/>
      <c r="B15" s="334"/>
      <c r="C15" s="30" t="s">
        <v>52</v>
      </c>
      <c r="D15" s="47">
        <v>27000</v>
      </c>
      <c r="E15" s="47">
        <f>COUNTIFS(C25:C72,4,D25:D72,"&gt;6")+COUNTIFS(I25:I72,4,J25:J72,"&gt;6")</f>
        <v>0</v>
      </c>
      <c r="F15" s="313">
        <f t="shared" si="1"/>
        <v>0</v>
      </c>
      <c r="G15" s="314"/>
      <c r="H15" s="315"/>
      <c r="I15" s="127">
        <f>'〔記載例〕様式１（計画書）'!H36</f>
        <v>0.25</v>
      </c>
      <c r="J15" s="316">
        <f t="shared" si="0"/>
        <v>0</v>
      </c>
      <c r="K15" s="330"/>
    </row>
    <row r="16" spans="1:11" x14ac:dyDescent="0.15">
      <c r="A16" s="318" t="s">
        <v>26</v>
      </c>
      <c r="B16" s="319"/>
      <c r="C16" s="65" t="s">
        <v>28</v>
      </c>
      <c r="D16" s="66">
        <v>3000</v>
      </c>
      <c r="E16" s="66">
        <f>COUNTIFS(C25:C72,5,D25:D72,5)+COUNTIFS(I25:I72,5,J25:J72,5)</f>
        <v>0</v>
      </c>
      <c r="F16" s="324">
        <f t="shared" si="1"/>
        <v>0</v>
      </c>
      <c r="G16" s="325"/>
      <c r="H16" s="326"/>
      <c r="I16" s="92">
        <f>'〔記載例〕様式１（計画書）'!H37</f>
        <v>0.25</v>
      </c>
      <c r="J16" s="327">
        <f t="shared" si="0"/>
        <v>0</v>
      </c>
      <c r="K16" s="328"/>
    </row>
    <row r="17" spans="1:11" x14ac:dyDescent="0.15">
      <c r="A17" s="320"/>
      <c r="B17" s="321"/>
      <c r="C17" s="63" t="s">
        <v>53</v>
      </c>
      <c r="D17" s="69">
        <v>11000</v>
      </c>
      <c r="E17" s="69">
        <f>COUNTIFS(C25:C72,5,D25:D72,6)+COUNTIFS(I25:I72,5,J25:J72,6)</f>
        <v>2</v>
      </c>
      <c r="F17" s="336">
        <f>+D17*E17</f>
        <v>22000</v>
      </c>
      <c r="G17" s="337"/>
      <c r="H17" s="338"/>
      <c r="I17" s="90">
        <f>'〔記載例〕様式１（計画書）'!H38</f>
        <v>0.25</v>
      </c>
      <c r="J17" s="366">
        <f t="shared" si="0"/>
        <v>5500</v>
      </c>
      <c r="K17" s="367"/>
    </row>
    <row r="18" spans="1:11" x14ac:dyDescent="0.15">
      <c r="A18" s="320"/>
      <c r="B18" s="321"/>
      <c r="C18" s="63" t="s">
        <v>54</v>
      </c>
      <c r="D18" s="69">
        <v>19000</v>
      </c>
      <c r="E18" s="69">
        <f>COUNTIFS(C25:C72,5,D25:D72,7)+COUNTIFS(I25:I72,5,J25:J72,7)</f>
        <v>0</v>
      </c>
      <c r="F18" s="336">
        <f t="shared" si="1"/>
        <v>0</v>
      </c>
      <c r="G18" s="337"/>
      <c r="H18" s="338"/>
      <c r="I18" s="90">
        <f>'〔記載例〕様式１（計画書）'!H39</f>
        <v>0.25</v>
      </c>
      <c r="J18" s="366">
        <f t="shared" si="0"/>
        <v>0</v>
      </c>
      <c r="K18" s="367"/>
    </row>
    <row r="19" spans="1:11" ht="14.25" thickBot="1" x14ac:dyDescent="0.2">
      <c r="A19" s="322"/>
      <c r="B19" s="323"/>
      <c r="C19" s="70" t="s">
        <v>55</v>
      </c>
      <c r="D19" s="71">
        <v>28000</v>
      </c>
      <c r="E19" s="71">
        <f>COUNTIFS(C25:C72,5,D25:D72,"&gt;7")+COUNTIFS(I25:I72,5,J25:J72,"&gt;7")</f>
        <v>14</v>
      </c>
      <c r="F19" s="329">
        <f>+D19*E19</f>
        <v>392000</v>
      </c>
      <c r="G19" s="329"/>
      <c r="H19" s="329"/>
      <c r="I19" s="125">
        <f>'〔記載例〕様式１（計画書）'!H40</f>
        <v>0.25</v>
      </c>
      <c r="J19" s="316">
        <f t="shared" si="0"/>
        <v>98000</v>
      </c>
      <c r="K19" s="330"/>
    </row>
    <row r="20" spans="1:11" ht="15" thickTop="1" thickBot="1" x14ac:dyDescent="0.2">
      <c r="A20" s="355" t="s">
        <v>11</v>
      </c>
      <c r="B20" s="356"/>
      <c r="C20" s="356"/>
      <c r="D20" s="356"/>
      <c r="E20" s="48">
        <f>SUM(E9:E19)</f>
        <v>16</v>
      </c>
      <c r="F20" s="357">
        <f>SUM(F9:H19)</f>
        <v>414000</v>
      </c>
      <c r="G20" s="357"/>
      <c r="H20" s="357"/>
      <c r="I20" s="35" t="s">
        <v>36</v>
      </c>
      <c r="J20" s="350">
        <f>SUM(J9:K19)</f>
        <v>103500</v>
      </c>
      <c r="K20" s="351"/>
    </row>
    <row r="21" spans="1:1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15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4.25" thickBot="1" x14ac:dyDescent="0.2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 x14ac:dyDescent="0.15">
      <c r="A25" s="352" t="s">
        <v>1</v>
      </c>
      <c r="B25" s="113" t="s">
        <v>85</v>
      </c>
      <c r="C25" s="114">
        <v>5</v>
      </c>
      <c r="D25" s="114">
        <v>6</v>
      </c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11000</v>
      </c>
      <c r="F25" s="1"/>
      <c r="G25" s="352" t="s">
        <v>12</v>
      </c>
      <c r="H25" s="113" t="s">
        <v>85</v>
      </c>
      <c r="I25" s="114">
        <v>5</v>
      </c>
      <c r="J25" s="114">
        <v>8</v>
      </c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28000</v>
      </c>
    </row>
    <row r="26" spans="1:11" x14ac:dyDescent="0.15">
      <c r="A26" s="353"/>
      <c r="B26" s="119"/>
      <c r="C26" s="120"/>
      <c r="D26" s="120"/>
      <c r="E26" s="73">
        <f t="shared" ref="E26:E31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0</v>
      </c>
      <c r="F26" s="1"/>
      <c r="G26" s="353"/>
      <c r="H26" s="117" t="s">
        <v>86</v>
      </c>
      <c r="I26" s="118">
        <v>5</v>
      </c>
      <c r="J26" s="118">
        <v>8</v>
      </c>
      <c r="K26" s="73">
        <f t="shared" ref="K26:K31" si="3"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28000</v>
      </c>
    </row>
    <row r="27" spans="1:11" x14ac:dyDescent="0.15">
      <c r="A27" s="353"/>
      <c r="B27" s="119"/>
      <c r="C27" s="120"/>
      <c r="D27" s="120"/>
      <c r="E27" s="73">
        <f t="shared" si="2"/>
        <v>0</v>
      </c>
      <c r="F27" s="1"/>
      <c r="G27" s="353"/>
      <c r="H27" s="119"/>
      <c r="I27" s="120"/>
      <c r="J27" s="120"/>
      <c r="K27" s="73">
        <f t="shared" si="3"/>
        <v>0</v>
      </c>
    </row>
    <row r="28" spans="1:11" x14ac:dyDescent="0.15">
      <c r="A28" s="353"/>
      <c r="B28" s="119"/>
      <c r="C28" s="120"/>
      <c r="D28" s="120"/>
      <c r="E28" s="73">
        <f t="shared" si="2"/>
        <v>0</v>
      </c>
      <c r="F28" s="1"/>
      <c r="G28" s="353"/>
      <c r="H28" s="119"/>
      <c r="I28" s="120"/>
      <c r="J28" s="120"/>
      <c r="K28" s="73">
        <f t="shared" si="3"/>
        <v>0</v>
      </c>
    </row>
    <row r="29" spans="1:11" x14ac:dyDescent="0.15">
      <c r="A29" s="353"/>
      <c r="B29" s="119"/>
      <c r="C29" s="120"/>
      <c r="D29" s="120"/>
      <c r="E29" s="73">
        <f t="shared" si="2"/>
        <v>0</v>
      </c>
      <c r="F29" s="1"/>
      <c r="G29" s="353"/>
      <c r="H29" s="119"/>
      <c r="I29" s="120"/>
      <c r="J29" s="120"/>
      <c r="K29" s="73">
        <f t="shared" si="3"/>
        <v>0</v>
      </c>
    </row>
    <row r="30" spans="1:11" x14ac:dyDescent="0.15">
      <c r="A30" s="353"/>
      <c r="B30" s="119"/>
      <c r="C30" s="120"/>
      <c r="D30" s="120"/>
      <c r="E30" s="73">
        <f t="shared" si="2"/>
        <v>0</v>
      </c>
      <c r="F30" s="1"/>
      <c r="G30" s="353"/>
      <c r="H30" s="119"/>
      <c r="I30" s="120"/>
      <c r="J30" s="120"/>
      <c r="K30" s="73">
        <f t="shared" si="3"/>
        <v>0</v>
      </c>
    </row>
    <row r="31" spans="1:11" x14ac:dyDescent="0.15">
      <c r="A31" s="353"/>
      <c r="B31" s="119"/>
      <c r="C31" s="120"/>
      <c r="D31" s="120"/>
      <c r="E31" s="73">
        <f t="shared" si="2"/>
        <v>0</v>
      </c>
      <c r="F31" s="1"/>
      <c r="G31" s="353"/>
      <c r="H31" s="119"/>
      <c r="I31" s="120"/>
      <c r="J31" s="120"/>
      <c r="K31" s="73">
        <f t="shared" si="3"/>
        <v>0</v>
      </c>
    </row>
    <row r="32" spans="1:11" ht="14.25" thickBot="1" x14ac:dyDescent="0.2">
      <c r="A32" s="354"/>
      <c r="B32" s="2" t="s">
        <v>5</v>
      </c>
      <c r="C32" s="3"/>
      <c r="D32" s="3"/>
      <c r="E32" s="34">
        <f>SUM(E25:E31)</f>
        <v>11000</v>
      </c>
      <c r="F32" s="1"/>
      <c r="G32" s="354"/>
      <c r="H32" s="2" t="s">
        <v>5</v>
      </c>
      <c r="I32" s="3"/>
      <c r="J32" s="3"/>
      <c r="K32" s="34">
        <f>SUM(K25:K31)</f>
        <v>56000</v>
      </c>
    </row>
    <row r="33" spans="1:11" x14ac:dyDescent="0.15">
      <c r="A33" s="358" t="s">
        <v>4</v>
      </c>
      <c r="B33" s="113" t="s">
        <v>85</v>
      </c>
      <c r="C33" s="114">
        <v>5</v>
      </c>
      <c r="D33" s="114">
        <v>6</v>
      </c>
      <c r="E33" s="72">
        <f>IF(AND(OR(C33=3,C33=4),D33=4),3000,IF(AND(OR(C33=3,C33=4),D33=5),11000,IF(AND(C33=3,D33&gt;5),19000,IF(AND(C33=4,D33=6),19000,IF(AND(C33=4,D33&gt;6),27000,IF(AND(C33=5,D33=7),19000,IF(AND(C33=5,D33&gt;7),28000,IF(AND(C33=5,D33=5),3000,IF(AND(C33=5,D33=6),11000,0)))))))))</f>
        <v>11000</v>
      </c>
      <c r="F33" s="1"/>
      <c r="G33" s="352" t="s">
        <v>13</v>
      </c>
      <c r="H33" s="113" t="s">
        <v>85</v>
      </c>
      <c r="I33" s="114">
        <v>5</v>
      </c>
      <c r="J33" s="114">
        <v>8</v>
      </c>
      <c r="K33" s="72">
        <f>IF(AND(OR(I33=3,I33=4),J33=4),3000,IF(AND(OR(I33=3,I33=4),J33=5),11000,IF(AND(I33=3,J33&gt;5),19000,IF(AND(I33=4,J33=6),19000,IF(AND(I33=4,J33&gt;6),27000,IF(AND(I33=5,J33=7),19000,IF(AND(I33=5,J33&gt;7),28000,IF(AND(I33=5,J33=5),3000,IF(AND(I33=5,J33=6),11000,0)))))))))</f>
        <v>28000</v>
      </c>
    </row>
    <row r="34" spans="1:11" x14ac:dyDescent="0.15">
      <c r="A34" s="353"/>
      <c r="B34" s="119"/>
      <c r="C34" s="120"/>
      <c r="D34" s="120"/>
      <c r="E34" s="73">
        <f t="shared" ref="E34:E39" si="4">IF(AND(OR(C34=3,C34=4),D34=4),3000,IF(AND(OR(C34=3,C34=4),D34=5),11000,IF(AND(C34=3,D34&gt;5),19000,IF(AND(C34=4,D34=6),19000,IF(AND(C34=4,D34&gt;6),27000,IF(AND(C34=5,D34=7),19000,IF(AND(C34=5,D34&gt;7),28000,IF(AND(C34=5,D34=5),3000,IF(AND(C34=5,D34=6),11000,0)))))))))</f>
        <v>0</v>
      </c>
      <c r="F34" s="1"/>
      <c r="G34" s="353"/>
      <c r="H34" s="117" t="s">
        <v>86</v>
      </c>
      <c r="I34" s="118">
        <v>5</v>
      </c>
      <c r="J34" s="118">
        <v>8</v>
      </c>
      <c r="K34" s="73">
        <f t="shared" ref="K34:K39" si="5">IF(AND(OR(I34=3,I34=4),J34=4),3000,IF(AND(OR(I34=3,I34=4),J34=5),11000,IF(AND(I34=3,J34&gt;5),19000,IF(AND(I34=4,J34=6),19000,IF(AND(I34=4,J34&gt;6),27000,IF(AND(I34=5,J34=7),19000,IF(AND(I34=5,J34&gt;7),28000,IF(AND(I34=5,J34=5),3000,IF(AND(I34=5,J34=6),11000,0)))))))))</f>
        <v>28000</v>
      </c>
    </row>
    <row r="35" spans="1:11" x14ac:dyDescent="0.15">
      <c r="A35" s="353"/>
      <c r="B35" s="119"/>
      <c r="C35" s="120"/>
      <c r="D35" s="120"/>
      <c r="E35" s="73">
        <f t="shared" si="4"/>
        <v>0</v>
      </c>
      <c r="F35" s="1"/>
      <c r="G35" s="353"/>
      <c r="H35" s="119"/>
      <c r="I35" s="120"/>
      <c r="J35" s="120"/>
      <c r="K35" s="73">
        <f t="shared" si="5"/>
        <v>0</v>
      </c>
    </row>
    <row r="36" spans="1:11" x14ac:dyDescent="0.15">
      <c r="A36" s="353"/>
      <c r="B36" s="119"/>
      <c r="C36" s="120"/>
      <c r="D36" s="120"/>
      <c r="E36" s="73">
        <f t="shared" si="4"/>
        <v>0</v>
      </c>
      <c r="F36" s="1"/>
      <c r="G36" s="353"/>
      <c r="H36" s="119"/>
      <c r="I36" s="120"/>
      <c r="J36" s="120"/>
      <c r="K36" s="73">
        <f t="shared" si="5"/>
        <v>0</v>
      </c>
    </row>
    <row r="37" spans="1:11" x14ac:dyDescent="0.15">
      <c r="A37" s="353"/>
      <c r="B37" s="119"/>
      <c r="C37" s="120"/>
      <c r="D37" s="120"/>
      <c r="E37" s="73">
        <f t="shared" si="4"/>
        <v>0</v>
      </c>
      <c r="F37" s="1"/>
      <c r="G37" s="353"/>
      <c r="H37" s="119"/>
      <c r="I37" s="120"/>
      <c r="J37" s="120"/>
      <c r="K37" s="73">
        <f t="shared" si="5"/>
        <v>0</v>
      </c>
    </row>
    <row r="38" spans="1:11" x14ac:dyDescent="0.15">
      <c r="A38" s="353"/>
      <c r="B38" s="119"/>
      <c r="C38" s="120"/>
      <c r="D38" s="120"/>
      <c r="E38" s="73">
        <f t="shared" si="4"/>
        <v>0</v>
      </c>
      <c r="F38" s="1"/>
      <c r="G38" s="353"/>
      <c r="H38" s="119"/>
      <c r="I38" s="120"/>
      <c r="J38" s="120"/>
      <c r="K38" s="73">
        <f t="shared" si="5"/>
        <v>0</v>
      </c>
    </row>
    <row r="39" spans="1:11" x14ac:dyDescent="0.15">
      <c r="A39" s="353"/>
      <c r="B39" s="119"/>
      <c r="C39" s="120"/>
      <c r="D39" s="120"/>
      <c r="E39" s="73">
        <f t="shared" si="4"/>
        <v>0</v>
      </c>
      <c r="F39" s="1"/>
      <c r="G39" s="353"/>
      <c r="H39" s="119"/>
      <c r="I39" s="120"/>
      <c r="J39" s="120"/>
      <c r="K39" s="73">
        <f t="shared" si="5"/>
        <v>0</v>
      </c>
    </row>
    <row r="40" spans="1:11" ht="14.25" thickBot="1" x14ac:dyDescent="0.2">
      <c r="A40" s="359"/>
      <c r="B40" s="2" t="s">
        <v>5</v>
      </c>
      <c r="C40" s="3"/>
      <c r="D40" s="3"/>
      <c r="E40" s="34">
        <f>SUM(E33:E39)</f>
        <v>11000</v>
      </c>
      <c r="F40" s="1"/>
      <c r="G40" s="354"/>
      <c r="H40" s="2" t="s">
        <v>5</v>
      </c>
      <c r="I40" s="3"/>
      <c r="J40" s="3"/>
      <c r="K40" s="34">
        <f>SUM(K33:K39)</f>
        <v>56000</v>
      </c>
    </row>
    <row r="41" spans="1:11" x14ac:dyDescent="0.15">
      <c r="A41" s="352" t="s">
        <v>6</v>
      </c>
      <c r="B41" s="113" t="s">
        <v>85</v>
      </c>
      <c r="C41" s="114">
        <v>5</v>
      </c>
      <c r="D41" s="114">
        <v>8</v>
      </c>
      <c r="E41" s="72">
        <f>IF(AND(OR(C41=3,C41=4),D41=4),3000,IF(AND(OR(C41=3,C41=4),D41=5),11000,IF(AND(C41=3,D41&gt;5),19000,IF(AND(C41=4,D41=6),19000,IF(AND(C41=4,D41&gt;6),27000,IF(AND(C41=5,D41=7),19000,IF(AND(C41=5,D41&gt;7),28000,IF(AND(C41=5,D41=5),3000,IF(AND(C41=5,D41=6),11000,0)))))))))</f>
        <v>28000</v>
      </c>
      <c r="F41" s="1"/>
      <c r="G41" s="352" t="s">
        <v>14</v>
      </c>
      <c r="H41" s="113" t="s">
        <v>86</v>
      </c>
      <c r="I41" s="114">
        <v>5</v>
      </c>
      <c r="J41" s="114">
        <v>8</v>
      </c>
      <c r="K41" s="72">
        <f>IF(AND(OR(I41=3,I41=4),J41=4),3000,IF(AND(OR(I41=3,I41=4),J41=5),11000,IF(AND(I41=3,J41&gt;5),19000,IF(AND(I41=4,J41=6),19000,IF(AND(I41=4,J41&gt;6),27000,IF(AND(I41=5,J41=7),19000,IF(AND(I41=5,J41&gt;7),28000,IF(AND(I41=5,J41=5),3000,IF(AND(I41=5,J41=6),11000,0)))))))))</f>
        <v>28000</v>
      </c>
    </row>
    <row r="42" spans="1:11" x14ac:dyDescent="0.15">
      <c r="A42" s="353"/>
      <c r="B42" s="119"/>
      <c r="C42" s="120"/>
      <c r="D42" s="120"/>
      <c r="E42" s="73">
        <f t="shared" ref="E42:E47" si="6">IF(AND(OR(C42=3,C42=4),D42=4),3000,IF(AND(OR(C42=3,C42=4),D42=5),11000,IF(AND(C42=3,D42&gt;5),19000,IF(AND(C42=4,D42=6),19000,IF(AND(C42=4,D42&gt;6),27000,IF(AND(C42=5,D42=7),19000,IF(AND(C42=5,D42&gt;7),28000,IF(AND(C42=5,D42=5),3000,IF(AND(C42=5,D42=6),11000,0)))))))))</f>
        <v>0</v>
      </c>
      <c r="F42" s="1"/>
      <c r="G42" s="353"/>
      <c r="H42" s="119"/>
      <c r="I42" s="120"/>
      <c r="J42" s="120"/>
      <c r="K42" s="73">
        <f t="shared" ref="K42:K47" si="7">IF(AND(OR(I42=3,I42=4),J42=4),3000,IF(AND(OR(I42=3,I42=4),J42=5),11000,IF(AND(I42=3,J42&gt;5),19000,IF(AND(I42=4,J42=6),19000,IF(AND(I42=4,J42&gt;6),27000,IF(AND(I42=5,J42=7),19000,IF(AND(I42=5,J42&gt;7),28000,IF(AND(I42=5,J42=5),3000,IF(AND(I42=5,J42=6),11000,0)))))))))</f>
        <v>0</v>
      </c>
    </row>
    <row r="43" spans="1:11" x14ac:dyDescent="0.15">
      <c r="A43" s="353"/>
      <c r="B43" s="119"/>
      <c r="C43" s="120"/>
      <c r="D43" s="120"/>
      <c r="E43" s="73">
        <f t="shared" si="6"/>
        <v>0</v>
      </c>
      <c r="F43" s="1"/>
      <c r="G43" s="353"/>
      <c r="H43" s="119"/>
      <c r="I43" s="120"/>
      <c r="J43" s="120"/>
      <c r="K43" s="73">
        <f t="shared" si="7"/>
        <v>0</v>
      </c>
    </row>
    <row r="44" spans="1:11" x14ac:dyDescent="0.15">
      <c r="A44" s="353"/>
      <c r="B44" s="119"/>
      <c r="C44" s="120"/>
      <c r="D44" s="120"/>
      <c r="E44" s="73">
        <f t="shared" si="6"/>
        <v>0</v>
      </c>
      <c r="F44" s="1"/>
      <c r="G44" s="353"/>
      <c r="H44" s="119"/>
      <c r="I44" s="120"/>
      <c r="J44" s="120"/>
      <c r="K44" s="73">
        <f t="shared" si="7"/>
        <v>0</v>
      </c>
    </row>
    <row r="45" spans="1:11" x14ac:dyDescent="0.15">
      <c r="A45" s="353"/>
      <c r="B45" s="119"/>
      <c r="C45" s="120"/>
      <c r="D45" s="120"/>
      <c r="E45" s="73">
        <f t="shared" si="6"/>
        <v>0</v>
      </c>
      <c r="F45" s="1"/>
      <c r="G45" s="353"/>
      <c r="H45" s="119"/>
      <c r="I45" s="120"/>
      <c r="J45" s="120"/>
      <c r="K45" s="73">
        <f t="shared" si="7"/>
        <v>0</v>
      </c>
    </row>
    <row r="46" spans="1:11" x14ac:dyDescent="0.15">
      <c r="A46" s="353"/>
      <c r="B46" s="119"/>
      <c r="C46" s="120"/>
      <c r="D46" s="120"/>
      <c r="E46" s="73">
        <f t="shared" si="6"/>
        <v>0</v>
      </c>
      <c r="F46" s="1"/>
      <c r="G46" s="353"/>
      <c r="H46" s="119"/>
      <c r="I46" s="120"/>
      <c r="J46" s="120"/>
      <c r="K46" s="73">
        <f t="shared" si="7"/>
        <v>0</v>
      </c>
    </row>
    <row r="47" spans="1:11" x14ac:dyDescent="0.15">
      <c r="A47" s="353"/>
      <c r="B47" s="119"/>
      <c r="C47" s="120"/>
      <c r="D47" s="120"/>
      <c r="E47" s="73">
        <f t="shared" si="6"/>
        <v>0</v>
      </c>
      <c r="F47" s="1"/>
      <c r="G47" s="353"/>
      <c r="H47" s="119"/>
      <c r="I47" s="120"/>
      <c r="J47" s="120"/>
      <c r="K47" s="73">
        <f t="shared" si="7"/>
        <v>0</v>
      </c>
    </row>
    <row r="48" spans="1:11" ht="14.25" thickBot="1" x14ac:dyDescent="0.2">
      <c r="A48" s="354"/>
      <c r="B48" s="2" t="s">
        <v>5</v>
      </c>
      <c r="C48" s="3"/>
      <c r="D48" s="3"/>
      <c r="E48" s="34">
        <f>SUM(E41:E47)</f>
        <v>28000</v>
      </c>
      <c r="F48" s="1"/>
      <c r="G48" s="354"/>
      <c r="H48" s="2" t="s">
        <v>5</v>
      </c>
      <c r="I48" s="3"/>
      <c r="J48" s="3"/>
      <c r="K48" s="34">
        <f>SUM(K41:K47)</f>
        <v>28000</v>
      </c>
    </row>
    <row r="49" spans="1:11" x14ac:dyDescent="0.15">
      <c r="A49" s="358" t="s">
        <v>7</v>
      </c>
      <c r="B49" s="113" t="s">
        <v>85</v>
      </c>
      <c r="C49" s="114">
        <v>5</v>
      </c>
      <c r="D49" s="114">
        <v>8</v>
      </c>
      <c r="E49" s="72">
        <f>IF(AND(OR(C49=3,C49=4),D49=4),3000,IF(AND(OR(C49=3,C49=4),D49=5),11000,IF(AND(C49=3,D49&gt;5),19000,IF(AND(C49=4,D49=6),19000,IF(AND(C49=4,D49&gt;6),27000,IF(AND(C49=5,D49=7),19000,IF(AND(C49=5,D49&gt;7),28000,IF(AND(C49=5,D49=5),3000,IF(AND(C49=5,D49=6),11000,0)))))))))</f>
        <v>28000</v>
      </c>
      <c r="F49" s="1"/>
      <c r="G49" s="352" t="s">
        <v>15</v>
      </c>
      <c r="H49" s="113" t="s">
        <v>86</v>
      </c>
      <c r="I49" s="114">
        <v>5</v>
      </c>
      <c r="J49" s="114">
        <v>8</v>
      </c>
      <c r="K49" s="72">
        <f>IF(AND(OR(I49=3,I49=4),J49=4),3000,IF(AND(OR(I49=3,I49=4),J49=5),11000,IF(AND(I49=3,J49&gt;5),19000,IF(AND(I49=4,J49=6),19000,IF(AND(I49=4,J49&gt;6),27000,IF(AND(I49=5,J49=7),19000,IF(AND(I49=5,J49&gt;7),28000,IF(AND(I49=5,J49=5),3000,IF(AND(I49=5,J49=6),11000,0)))))))))</f>
        <v>28000</v>
      </c>
    </row>
    <row r="50" spans="1:11" x14ac:dyDescent="0.15">
      <c r="A50" s="353"/>
      <c r="B50" s="119"/>
      <c r="C50" s="120"/>
      <c r="D50" s="120"/>
      <c r="E50" s="73">
        <f t="shared" ref="E50:E55" si="8">IF(AND(OR(C50=3,C50=4),D50=4),3000,IF(AND(OR(C50=3,C50=4),D50=5),11000,IF(AND(C50=3,D50&gt;5),19000,IF(AND(C50=4,D50=6),19000,IF(AND(C50=4,D50&gt;6),27000,IF(AND(C50=5,D50=7),19000,IF(AND(C50=5,D50&gt;7),28000,IF(AND(C50=5,D50=5),3000,IF(AND(C50=5,D50=6),11000,0)))))))))</f>
        <v>0</v>
      </c>
      <c r="F50" s="1"/>
      <c r="G50" s="353"/>
      <c r="H50" s="119"/>
      <c r="I50" s="120"/>
      <c r="J50" s="120"/>
      <c r="K50" s="73">
        <f t="shared" ref="K50:K55" si="9">IF(AND(OR(I50=3,I50=4),J50=4),3000,IF(AND(OR(I50=3,I50=4),J50=5),11000,IF(AND(I50=3,J50&gt;5),19000,IF(AND(I50=4,J50=6),19000,IF(AND(I50=4,J50&gt;6),27000,IF(AND(I50=5,J50=7),19000,IF(AND(I50=5,J50&gt;7),28000,IF(AND(I50=5,J50=5),3000,IF(AND(I50=5,J50=6),11000,0)))))))))</f>
        <v>0</v>
      </c>
    </row>
    <row r="51" spans="1:11" x14ac:dyDescent="0.15">
      <c r="A51" s="353"/>
      <c r="B51" s="119"/>
      <c r="C51" s="120"/>
      <c r="D51" s="120"/>
      <c r="E51" s="73">
        <f t="shared" si="8"/>
        <v>0</v>
      </c>
      <c r="F51" s="1"/>
      <c r="G51" s="353"/>
      <c r="H51" s="119"/>
      <c r="I51" s="120"/>
      <c r="J51" s="120"/>
      <c r="K51" s="73">
        <f t="shared" si="9"/>
        <v>0</v>
      </c>
    </row>
    <row r="52" spans="1:11" x14ac:dyDescent="0.15">
      <c r="A52" s="353"/>
      <c r="B52" s="119"/>
      <c r="C52" s="120"/>
      <c r="D52" s="120"/>
      <c r="E52" s="73">
        <f t="shared" si="8"/>
        <v>0</v>
      </c>
      <c r="F52" s="1"/>
      <c r="G52" s="353"/>
      <c r="H52" s="119"/>
      <c r="I52" s="120"/>
      <c r="J52" s="120"/>
      <c r="K52" s="73">
        <f t="shared" si="9"/>
        <v>0</v>
      </c>
    </row>
    <row r="53" spans="1:11" x14ac:dyDescent="0.15">
      <c r="A53" s="353"/>
      <c r="B53" s="119"/>
      <c r="C53" s="120"/>
      <c r="D53" s="120"/>
      <c r="E53" s="73">
        <f t="shared" si="8"/>
        <v>0</v>
      </c>
      <c r="F53" s="1"/>
      <c r="G53" s="353"/>
      <c r="H53" s="119"/>
      <c r="I53" s="120"/>
      <c r="J53" s="120"/>
      <c r="K53" s="73">
        <f t="shared" si="9"/>
        <v>0</v>
      </c>
    </row>
    <row r="54" spans="1:11" x14ac:dyDescent="0.15">
      <c r="A54" s="353"/>
      <c r="B54" s="119"/>
      <c r="C54" s="120"/>
      <c r="D54" s="120"/>
      <c r="E54" s="73">
        <f t="shared" si="8"/>
        <v>0</v>
      </c>
      <c r="F54" s="1"/>
      <c r="G54" s="353"/>
      <c r="H54" s="119"/>
      <c r="I54" s="120"/>
      <c r="J54" s="120"/>
      <c r="K54" s="73">
        <f t="shared" si="9"/>
        <v>0</v>
      </c>
    </row>
    <row r="55" spans="1:11" x14ac:dyDescent="0.15">
      <c r="A55" s="353"/>
      <c r="B55" s="119"/>
      <c r="C55" s="120"/>
      <c r="D55" s="120"/>
      <c r="E55" s="73">
        <f t="shared" si="8"/>
        <v>0</v>
      </c>
      <c r="F55" s="1"/>
      <c r="G55" s="353"/>
      <c r="H55" s="119"/>
      <c r="I55" s="120"/>
      <c r="J55" s="120"/>
      <c r="K55" s="73">
        <f t="shared" si="9"/>
        <v>0</v>
      </c>
    </row>
    <row r="56" spans="1:11" ht="14.25" thickBot="1" x14ac:dyDescent="0.2">
      <c r="A56" s="359"/>
      <c r="B56" s="2" t="s">
        <v>5</v>
      </c>
      <c r="C56" s="3"/>
      <c r="D56" s="3"/>
      <c r="E56" s="34">
        <f>SUM(E49:E55)</f>
        <v>28000</v>
      </c>
      <c r="F56" s="1"/>
      <c r="G56" s="354"/>
      <c r="H56" s="2" t="s">
        <v>5</v>
      </c>
      <c r="I56" s="3"/>
      <c r="J56" s="3"/>
      <c r="K56" s="34">
        <f>SUM(K49:K55)</f>
        <v>28000</v>
      </c>
    </row>
    <row r="57" spans="1:11" x14ac:dyDescent="0.15">
      <c r="A57" s="352" t="s">
        <v>8</v>
      </c>
      <c r="B57" s="113" t="s">
        <v>85</v>
      </c>
      <c r="C57" s="114">
        <v>5</v>
      </c>
      <c r="D57" s="114">
        <v>8</v>
      </c>
      <c r="E57" s="72">
        <f>IF(AND(OR(C57=3,C57=4),D57=4),3000,IF(AND(OR(C57=3,C57=4),D57=5),11000,IF(AND(C57=3,D57&gt;5),19000,IF(AND(C57=4,D57=6),19000,IF(AND(C57=4,D57&gt;6),27000,IF(AND(C57=5,D57=7),19000,IF(AND(C57=5,D57&gt;7),28000,IF(AND(C57=5,D57=5),3000,IF(AND(C57=5,D57=6),11000,0)))))))))</f>
        <v>28000</v>
      </c>
      <c r="F57" s="1"/>
      <c r="G57" s="352" t="s">
        <v>16</v>
      </c>
      <c r="H57" s="113" t="s">
        <v>86</v>
      </c>
      <c r="I57" s="114">
        <v>5</v>
      </c>
      <c r="J57" s="114">
        <v>8</v>
      </c>
      <c r="K57" s="72">
        <f>IF(AND(OR(I57=3,I57=4),J57=4),3000,IF(AND(OR(I57=3,I57=4),J57=5),11000,IF(AND(I57=3,J57&gt;5),19000,IF(AND(I57=4,J57=6),19000,IF(AND(I57=4,J57&gt;6),27000,IF(AND(I57=5,J57=7),19000,IF(AND(I57=5,J57&gt;7),28000,IF(AND(I57=5,J57=5),3000,IF(AND(I57=5,J57=6),11000,0)))))))))</f>
        <v>28000</v>
      </c>
    </row>
    <row r="58" spans="1:11" x14ac:dyDescent="0.15">
      <c r="A58" s="353"/>
      <c r="B58" s="117" t="s">
        <v>86</v>
      </c>
      <c r="C58" s="118">
        <v>5</v>
      </c>
      <c r="D58" s="118">
        <v>8</v>
      </c>
      <c r="E58" s="73">
        <f t="shared" ref="E58:E63" si="10">IF(AND(OR(C58=3,C58=4),D58=4),3000,IF(AND(OR(C58=3,C58=4),D58=5),11000,IF(AND(C58=3,D58&gt;5),19000,IF(AND(C58=4,D58=6),19000,IF(AND(C58=4,D58&gt;6),27000,IF(AND(C58=5,D58=7),19000,IF(AND(C58=5,D58&gt;7),28000,IF(AND(C58=5,D58=5),3000,IF(AND(C58=5,D58=6),11000,0)))))))))</f>
        <v>28000</v>
      </c>
      <c r="F58" s="1"/>
      <c r="G58" s="353"/>
      <c r="H58" s="119"/>
      <c r="I58" s="120"/>
      <c r="J58" s="120"/>
      <c r="K58" s="73">
        <f t="shared" ref="K58:K63" si="11">IF(AND(OR(I58=3,I58=4),J58=4),3000,IF(AND(OR(I58=3,I58=4),J58=5),11000,IF(AND(I58=3,J58&gt;5),19000,IF(AND(I58=4,J58=6),19000,IF(AND(I58=4,J58&gt;6),27000,IF(AND(I58=5,J58=7),19000,IF(AND(I58=5,J58&gt;7),28000,IF(AND(I58=5,J58=5),3000,IF(AND(I58=5,J58=6),11000,0)))))))))</f>
        <v>0</v>
      </c>
    </row>
    <row r="59" spans="1:11" x14ac:dyDescent="0.15">
      <c r="A59" s="353"/>
      <c r="B59" s="119"/>
      <c r="C59" s="120"/>
      <c r="D59" s="120"/>
      <c r="E59" s="73">
        <f t="shared" si="10"/>
        <v>0</v>
      </c>
      <c r="F59" s="1"/>
      <c r="G59" s="353"/>
      <c r="H59" s="119"/>
      <c r="I59" s="120"/>
      <c r="J59" s="120"/>
      <c r="K59" s="73">
        <f t="shared" si="11"/>
        <v>0</v>
      </c>
    </row>
    <row r="60" spans="1:11" x14ac:dyDescent="0.15">
      <c r="A60" s="353"/>
      <c r="B60" s="119"/>
      <c r="C60" s="120"/>
      <c r="D60" s="120"/>
      <c r="E60" s="73">
        <f t="shared" si="10"/>
        <v>0</v>
      </c>
      <c r="F60" s="1"/>
      <c r="G60" s="353"/>
      <c r="H60" s="119"/>
      <c r="I60" s="120"/>
      <c r="J60" s="120"/>
      <c r="K60" s="73">
        <f t="shared" si="11"/>
        <v>0</v>
      </c>
    </row>
    <row r="61" spans="1:11" x14ac:dyDescent="0.15">
      <c r="A61" s="353"/>
      <c r="B61" s="119"/>
      <c r="C61" s="120"/>
      <c r="D61" s="120"/>
      <c r="E61" s="73">
        <f t="shared" si="10"/>
        <v>0</v>
      </c>
      <c r="F61" s="1"/>
      <c r="G61" s="353"/>
      <c r="H61" s="119"/>
      <c r="I61" s="120"/>
      <c r="J61" s="120"/>
      <c r="K61" s="73">
        <f t="shared" si="11"/>
        <v>0</v>
      </c>
    </row>
    <row r="62" spans="1:11" x14ac:dyDescent="0.15">
      <c r="A62" s="353"/>
      <c r="B62" s="119"/>
      <c r="C62" s="120"/>
      <c r="D62" s="120"/>
      <c r="E62" s="73">
        <f t="shared" si="10"/>
        <v>0</v>
      </c>
      <c r="F62" s="1"/>
      <c r="G62" s="353"/>
      <c r="H62" s="119"/>
      <c r="I62" s="120"/>
      <c r="J62" s="120"/>
      <c r="K62" s="73">
        <f t="shared" si="11"/>
        <v>0</v>
      </c>
    </row>
    <row r="63" spans="1:11" x14ac:dyDescent="0.15">
      <c r="A63" s="353"/>
      <c r="B63" s="119"/>
      <c r="C63" s="120"/>
      <c r="D63" s="120"/>
      <c r="E63" s="73">
        <f t="shared" si="10"/>
        <v>0</v>
      </c>
      <c r="F63" s="1"/>
      <c r="G63" s="353"/>
      <c r="H63" s="119"/>
      <c r="I63" s="120"/>
      <c r="J63" s="120"/>
      <c r="K63" s="73">
        <f t="shared" si="11"/>
        <v>0</v>
      </c>
    </row>
    <row r="64" spans="1:11" ht="14.25" thickBot="1" x14ac:dyDescent="0.2">
      <c r="A64" s="354"/>
      <c r="B64" s="2" t="s">
        <v>5</v>
      </c>
      <c r="C64" s="3"/>
      <c r="D64" s="3"/>
      <c r="E64" s="34">
        <f>SUM(E57:E63)</f>
        <v>56000</v>
      </c>
      <c r="F64" s="1"/>
      <c r="G64" s="354"/>
      <c r="H64" s="2" t="s">
        <v>5</v>
      </c>
      <c r="I64" s="3"/>
      <c r="J64" s="3"/>
      <c r="K64" s="34">
        <f>SUM(K57:K63)</f>
        <v>28000</v>
      </c>
    </row>
    <row r="65" spans="1:11" x14ac:dyDescent="0.15">
      <c r="A65" s="352" t="s">
        <v>9</v>
      </c>
      <c r="B65" s="113" t="s">
        <v>85</v>
      </c>
      <c r="C65" s="114">
        <v>5</v>
      </c>
      <c r="D65" s="114">
        <v>8</v>
      </c>
      <c r="E65" s="72">
        <f>IF(AND(OR(C65=3,C65=4),D65=4),3000,IF(AND(OR(C65=3,C65=4),D65=5),11000,IF(AND(C65=3,D65&gt;5),19000,IF(AND(C65=4,D65=6),19000,IF(AND(C65=4,D65&gt;6),27000,IF(AND(C65=5,D65=7),19000,IF(AND(C65=5,D65&gt;7),28000,IF(AND(C65=5,D65=5),3000,IF(AND(C65=5,D65=6),11000,0)))))))))</f>
        <v>28000</v>
      </c>
      <c r="F65" s="1"/>
      <c r="G65" s="352" t="s">
        <v>17</v>
      </c>
      <c r="H65" s="113" t="s">
        <v>86</v>
      </c>
      <c r="I65" s="114">
        <v>5</v>
      </c>
      <c r="J65" s="114">
        <v>8</v>
      </c>
      <c r="K65" s="72">
        <f>IF(AND(OR(I65=3,I65=4),J65=4),3000,IF(AND(OR(I65=3,I65=4),J65=5),11000,IF(AND(I65=3,J65&gt;5),19000,IF(AND(I65=4,J65=6),19000,IF(AND(I65=4,J65&gt;6),27000,IF(AND(I65=5,J65=7),19000,IF(AND(I65=5,J65&gt;7),28000,IF(AND(I65=5,J65=5),3000,IF(AND(I65=5,J65=6),11000,0)))))))))</f>
        <v>28000</v>
      </c>
    </row>
    <row r="66" spans="1:11" x14ac:dyDescent="0.15">
      <c r="A66" s="353"/>
      <c r="B66" s="117" t="s">
        <v>86</v>
      </c>
      <c r="C66" s="118">
        <v>5</v>
      </c>
      <c r="D66" s="118">
        <v>8</v>
      </c>
      <c r="E66" s="73">
        <f t="shared" ref="E66:E71" si="12">IF(AND(OR(C66=3,C66=4),D66=4),3000,IF(AND(OR(C66=3,C66=4),D66=5),11000,IF(AND(C66=3,D66&gt;5),19000,IF(AND(C66=4,D66=6),19000,IF(AND(C66=4,D66&gt;6),27000,IF(AND(C66=5,D66=7),19000,IF(AND(C66=5,D66&gt;7),28000,IF(AND(C66=5,D66=5),3000,IF(AND(C66=5,D66=6),11000,0)))))))))</f>
        <v>28000</v>
      </c>
      <c r="F66" s="1"/>
      <c r="G66" s="353"/>
      <c r="H66" s="119"/>
      <c r="I66" s="120"/>
      <c r="J66" s="120"/>
      <c r="K66" s="73">
        <f t="shared" ref="K66:K71" si="13">IF(AND(OR(I66=3,I66=4),J66=4),3000,IF(AND(OR(I66=3,I66=4),J66=5),11000,IF(AND(I66=3,J66&gt;5),19000,IF(AND(I66=4,J66=6),19000,IF(AND(I66=4,J66&gt;6),27000,IF(AND(I66=5,J66=7),19000,IF(AND(I66=5,J66&gt;7),28000,IF(AND(I66=5,J66=5),3000,IF(AND(I66=5,J66=6),11000,0)))))))))</f>
        <v>0</v>
      </c>
    </row>
    <row r="67" spans="1:11" x14ac:dyDescent="0.15">
      <c r="A67" s="353"/>
      <c r="B67" s="119"/>
      <c r="C67" s="120"/>
      <c r="D67" s="120"/>
      <c r="E67" s="73">
        <f t="shared" si="12"/>
        <v>0</v>
      </c>
      <c r="F67" s="1"/>
      <c r="G67" s="353"/>
      <c r="H67" s="119"/>
      <c r="I67" s="120"/>
      <c r="J67" s="120"/>
      <c r="K67" s="73">
        <f t="shared" si="13"/>
        <v>0</v>
      </c>
    </row>
    <row r="68" spans="1:11" x14ac:dyDescent="0.15">
      <c r="A68" s="353"/>
      <c r="B68" s="119"/>
      <c r="C68" s="120"/>
      <c r="D68" s="120"/>
      <c r="E68" s="73">
        <f t="shared" si="12"/>
        <v>0</v>
      </c>
      <c r="F68" s="1"/>
      <c r="G68" s="353"/>
      <c r="H68" s="119"/>
      <c r="I68" s="120"/>
      <c r="J68" s="120"/>
      <c r="K68" s="73">
        <f t="shared" si="13"/>
        <v>0</v>
      </c>
    </row>
    <row r="69" spans="1:11" x14ac:dyDescent="0.15">
      <c r="A69" s="353"/>
      <c r="B69" s="119"/>
      <c r="C69" s="120"/>
      <c r="D69" s="120"/>
      <c r="E69" s="73">
        <f t="shared" si="12"/>
        <v>0</v>
      </c>
      <c r="F69" s="1"/>
      <c r="G69" s="353"/>
      <c r="H69" s="119"/>
      <c r="I69" s="120"/>
      <c r="J69" s="120"/>
      <c r="K69" s="73">
        <f t="shared" si="13"/>
        <v>0</v>
      </c>
    </row>
    <row r="70" spans="1:11" x14ac:dyDescent="0.15">
      <c r="A70" s="353"/>
      <c r="B70" s="119"/>
      <c r="C70" s="120"/>
      <c r="D70" s="120"/>
      <c r="E70" s="73">
        <f t="shared" si="12"/>
        <v>0</v>
      </c>
      <c r="F70" s="1"/>
      <c r="G70" s="353"/>
      <c r="H70" s="119"/>
      <c r="I70" s="120"/>
      <c r="J70" s="120"/>
      <c r="K70" s="73">
        <f t="shared" si="13"/>
        <v>0</v>
      </c>
    </row>
    <row r="71" spans="1:11" x14ac:dyDescent="0.15">
      <c r="A71" s="353"/>
      <c r="B71" s="119"/>
      <c r="C71" s="120"/>
      <c r="D71" s="120"/>
      <c r="E71" s="73">
        <f t="shared" si="12"/>
        <v>0</v>
      </c>
      <c r="F71" s="1"/>
      <c r="G71" s="353"/>
      <c r="H71" s="119"/>
      <c r="I71" s="120"/>
      <c r="J71" s="120"/>
      <c r="K71" s="73">
        <f t="shared" si="13"/>
        <v>0</v>
      </c>
    </row>
    <row r="72" spans="1:11" ht="14.25" thickBot="1" x14ac:dyDescent="0.2">
      <c r="A72" s="354"/>
      <c r="B72" s="2" t="s">
        <v>5</v>
      </c>
      <c r="C72" s="3"/>
      <c r="D72" s="3"/>
      <c r="E72" s="34">
        <f>SUM(E65:E71)</f>
        <v>56000</v>
      </c>
      <c r="F72" s="1"/>
      <c r="G72" s="362"/>
      <c r="H72" s="109" t="s">
        <v>5</v>
      </c>
      <c r="I72" s="110"/>
      <c r="J72" s="110"/>
      <c r="K72" s="111">
        <f>SUM(K65:K71)</f>
        <v>28000</v>
      </c>
    </row>
    <row r="73" spans="1:11" ht="14.25" thickBot="1" x14ac:dyDescent="0.2">
      <c r="A73" s="1"/>
      <c r="B73" s="1"/>
      <c r="C73" s="1"/>
      <c r="D73" s="1"/>
      <c r="E73" s="32"/>
      <c r="F73" s="31"/>
      <c r="G73" s="360" t="s">
        <v>10</v>
      </c>
      <c r="H73" s="361"/>
      <c r="I73" s="74"/>
      <c r="J73" s="74"/>
      <c r="K73" s="75">
        <f>SUM(E32,E40,E48,E56,E64,E72,K72,K64,K56,K48,K40,K32)</f>
        <v>414000</v>
      </c>
    </row>
    <row r="74" spans="1:1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</sheetData>
  <mergeCells count="49">
    <mergeCell ref="A65:A72"/>
    <mergeCell ref="G65:G72"/>
    <mergeCell ref="G73:H73"/>
    <mergeCell ref="A41:A48"/>
    <mergeCell ref="G41:G48"/>
    <mergeCell ref="A49:A56"/>
    <mergeCell ref="G49:G56"/>
    <mergeCell ref="A57:A64"/>
    <mergeCell ref="G57:G64"/>
    <mergeCell ref="A33:A40"/>
    <mergeCell ref="G33:G40"/>
    <mergeCell ref="A16:B19"/>
    <mergeCell ref="F16:H16"/>
    <mergeCell ref="J16:K16"/>
    <mergeCell ref="F17:H17"/>
    <mergeCell ref="J17:K17"/>
    <mergeCell ref="F18:H18"/>
    <mergeCell ref="J18:K18"/>
    <mergeCell ref="F19:H19"/>
    <mergeCell ref="J19:K19"/>
    <mergeCell ref="A20:D20"/>
    <mergeCell ref="F20:H20"/>
    <mergeCell ref="J20:K20"/>
    <mergeCell ref="A25:A32"/>
    <mergeCell ref="G25:G32"/>
    <mergeCell ref="A12:B15"/>
    <mergeCell ref="F12:H12"/>
    <mergeCell ref="J12:K12"/>
    <mergeCell ref="F13:H13"/>
    <mergeCell ref="J13:K13"/>
    <mergeCell ref="F14:H14"/>
    <mergeCell ref="J14:K14"/>
    <mergeCell ref="F15:H15"/>
    <mergeCell ref="J15:K15"/>
    <mergeCell ref="A9:B11"/>
    <mergeCell ref="F9:H9"/>
    <mergeCell ref="J9:K9"/>
    <mergeCell ref="F10:H10"/>
    <mergeCell ref="J10:K10"/>
    <mergeCell ref="F11:H11"/>
    <mergeCell ref="J11:K11"/>
    <mergeCell ref="A1:K1"/>
    <mergeCell ref="A7:C7"/>
    <mergeCell ref="D7:D8"/>
    <mergeCell ref="E7:E8"/>
    <mergeCell ref="F7:H8"/>
    <mergeCell ref="I7:I8"/>
    <mergeCell ref="J7:K8"/>
    <mergeCell ref="A8:B8"/>
  </mergeCells>
  <phoneticPr fontId="1"/>
  <dataValidations count="2">
    <dataValidation type="whole" allowBlank="1" showInputMessage="1" showErrorMessage="1" sqref="D25:D72 J25:J73" xr:uid="{00000000-0002-0000-0300-000000000000}">
      <formula1>0</formula1>
      <formula2>100</formula2>
    </dataValidation>
    <dataValidation type="whole" allowBlank="1" showInputMessage="1" showErrorMessage="1" sqref="C25:C72 I25:I73" xr:uid="{00000000-0002-0000-0300-000001000000}">
      <formula1>3</formula1>
      <formula2>5</formula2>
    </dataValidation>
  </dataValidations>
  <pageMargins left="0.9055118110236221" right="0.70866141732283472" top="0.74803149606299213" bottom="0.74803149606299213" header="0.31496062992125984" footer="0.31496062992125984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DE13-B92F-44A0-9456-2A0BC64D7085}">
  <sheetPr>
    <tabColor rgb="FF92D050"/>
  </sheetPr>
  <dimension ref="A1:K152"/>
  <sheetViews>
    <sheetView view="pageBreakPreview" zoomScale="85" zoomScaleNormal="90" zoomScaleSheetLayoutView="85" workbookViewId="0">
      <selection activeCell="B25" sqref="B25"/>
    </sheetView>
  </sheetViews>
  <sheetFormatPr defaultRowHeight="13.5" x14ac:dyDescent="0.15"/>
  <cols>
    <col min="1" max="1" width="2.75" customWidth="1"/>
    <col min="2" max="2" width="13.25" customWidth="1"/>
    <col min="3" max="4" width="10.5" customWidth="1"/>
    <col min="5" max="5" width="12.625" customWidth="1"/>
    <col min="6" max="6" width="3" customWidth="1"/>
    <col min="7" max="7" width="3.125" customWidth="1"/>
    <col min="8" max="8" width="14" customWidth="1"/>
    <col min="9" max="10" width="10.625" customWidth="1"/>
    <col min="11" max="11" width="13" customWidth="1"/>
  </cols>
  <sheetData>
    <row r="1" spans="1:11" ht="20.25" customHeight="1" x14ac:dyDescent="0.15">
      <c r="A1" s="339" t="s">
        <v>66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</row>
    <row r="2" spans="1:11" ht="10.5" customHeight="1" x14ac:dyDescent="0.1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" customHeight="1" x14ac:dyDescent="0.15">
      <c r="A3" s="88" t="s">
        <v>67</v>
      </c>
      <c r="B3" s="88"/>
      <c r="C3" s="200" t="s">
        <v>88</v>
      </c>
    </row>
    <row r="5" spans="1:11" x14ac:dyDescent="0.15">
      <c r="A5" s="4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6.75" customHeight="1" thickBo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15">
      <c r="A7" s="340" t="s">
        <v>33</v>
      </c>
      <c r="B7" s="341"/>
      <c r="C7" s="341"/>
      <c r="D7" s="342" t="s">
        <v>25</v>
      </c>
      <c r="E7" s="342" t="s">
        <v>30</v>
      </c>
      <c r="F7" s="342" t="s">
        <v>35</v>
      </c>
      <c r="G7" s="342"/>
      <c r="H7" s="342"/>
      <c r="I7" s="342" t="s">
        <v>34</v>
      </c>
      <c r="J7" s="344" t="s">
        <v>37</v>
      </c>
      <c r="K7" s="345"/>
    </row>
    <row r="8" spans="1:11" ht="14.25" thickBot="1" x14ac:dyDescent="0.2">
      <c r="A8" s="348" t="s">
        <v>31</v>
      </c>
      <c r="B8" s="349"/>
      <c r="C8" s="9" t="s">
        <v>2</v>
      </c>
      <c r="D8" s="343"/>
      <c r="E8" s="343"/>
      <c r="F8" s="343"/>
      <c r="G8" s="343"/>
      <c r="H8" s="343"/>
      <c r="I8" s="343"/>
      <c r="J8" s="346"/>
      <c r="K8" s="347"/>
    </row>
    <row r="9" spans="1:11" x14ac:dyDescent="0.15">
      <c r="A9" s="331" t="s">
        <v>49</v>
      </c>
      <c r="B9" s="332"/>
      <c r="C9" s="61" t="s">
        <v>27</v>
      </c>
      <c r="D9" s="62">
        <v>3000</v>
      </c>
      <c r="E9" s="62">
        <f>COUNTIFS(C25:C150,3,D25:D150,4)+COUNTIFS(I25:I150,3,J25:J150,4)</f>
        <v>0</v>
      </c>
      <c r="F9" s="335">
        <f>+D9*E9</f>
        <v>0</v>
      </c>
      <c r="G9" s="335"/>
      <c r="H9" s="335"/>
      <c r="I9" s="89">
        <f>'様式１（計画書）'!H30</f>
        <v>0.125</v>
      </c>
      <c r="J9" s="311">
        <f>F9*I9</f>
        <v>0</v>
      </c>
      <c r="K9" s="312"/>
    </row>
    <row r="10" spans="1:11" x14ac:dyDescent="0.15">
      <c r="A10" s="318"/>
      <c r="B10" s="319"/>
      <c r="C10" s="63" t="s">
        <v>28</v>
      </c>
      <c r="D10" s="64">
        <v>11000</v>
      </c>
      <c r="E10" s="64">
        <f>COUNTIFS(C25:C150,3,D25:D150,5)+COUNTIFS(I25:I150,3,J25:J150,5)</f>
        <v>0</v>
      </c>
      <c r="F10" s="336">
        <f>+D10*E10</f>
        <v>0</v>
      </c>
      <c r="G10" s="337"/>
      <c r="H10" s="338"/>
      <c r="I10" s="90">
        <f>'様式１（計画書）'!H31</f>
        <v>0.125</v>
      </c>
      <c r="J10" s="366">
        <f t="shared" ref="J10:J19" si="0">F10*I10</f>
        <v>0</v>
      </c>
      <c r="K10" s="367"/>
    </row>
    <row r="11" spans="1:11" x14ac:dyDescent="0.15">
      <c r="A11" s="333"/>
      <c r="B11" s="334"/>
      <c r="C11" s="30" t="s">
        <v>29</v>
      </c>
      <c r="D11" s="46">
        <v>19000</v>
      </c>
      <c r="E11" s="46">
        <f>COUNTIFS(C25:C150,3,D25:D150,"&gt;5")+COUNTIFS(I25:I150,3,J25:J150,"&gt;5")</f>
        <v>0</v>
      </c>
      <c r="F11" s="313">
        <f>+D11*E11</f>
        <v>0</v>
      </c>
      <c r="G11" s="314"/>
      <c r="H11" s="315"/>
      <c r="I11" s="126">
        <f>'様式１（計画書）'!H32</f>
        <v>0.125</v>
      </c>
      <c r="J11" s="316">
        <f t="shared" si="0"/>
        <v>0</v>
      </c>
      <c r="K11" s="317"/>
    </row>
    <row r="12" spans="1:11" x14ac:dyDescent="0.15">
      <c r="A12" s="333" t="s">
        <v>50</v>
      </c>
      <c r="B12" s="334"/>
      <c r="C12" s="65" t="s">
        <v>27</v>
      </c>
      <c r="D12" s="66">
        <v>3000</v>
      </c>
      <c r="E12" s="66">
        <f>COUNTIFS(C25:C150,4,D25:D150,4)+COUNTIFS(I25:I150,4,J25:J150,4)</f>
        <v>0</v>
      </c>
      <c r="F12" s="324">
        <f t="shared" ref="F12:F18" si="1">+D12*E12</f>
        <v>0</v>
      </c>
      <c r="G12" s="325"/>
      <c r="H12" s="326"/>
      <c r="I12" s="91">
        <f>'様式１（計画書）'!H33</f>
        <v>0.125</v>
      </c>
      <c r="J12" s="327">
        <f t="shared" si="0"/>
        <v>0</v>
      </c>
      <c r="K12" s="328"/>
    </row>
    <row r="13" spans="1:11" x14ac:dyDescent="0.15">
      <c r="A13" s="320"/>
      <c r="B13" s="321"/>
      <c r="C13" s="63" t="s">
        <v>28</v>
      </c>
      <c r="D13" s="69">
        <v>11000</v>
      </c>
      <c r="E13" s="69">
        <f>COUNTIFS(C25:C150,4,D25:D150,5)+COUNTIFS(I25:I150,4,J25:J150,5)</f>
        <v>0</v>
      </c>
      <c r="F13" s="336">
        <f t="shared" si="1"/>
        <v>0</v>
      </c>
      <c r="G13" s="337"/>
      <c r="H13" s="338"/>
      <c r="I13" s="90">
        <f>'様式１（計画書）'!H34</f>
        <v>0.125</v>
      </c>
      <c r="J13" s="366">
        <f t="shared" si="0"/>
        <v>0</v>
      </c>
      <c r="K13" s="367"/>
    </row>
    <row r="14" spans="1:11" x14ac:dyDescent="0.15">
      <c r="A14" s="320"/>
      <c r="B14" s="321"/>
      <c r="C14" s="67" t="s">
        <v>53</v>
      </c>
      <c r="D14" s="68">
        <v>19000</v>
      </c>
      <c r="E14" s="68">
        <f>COUNTIFS(C25:C150,4,D25:D150,6)+COUNTIFS(I25:I150,4,J25:J150,6)</f>
        <v>0</v>
      </c>
      <c r="F14" s="363">
        <f t="shared" si="1"/>
        <v>0</v>
      </c>
      <c r="G14" s="364"/>
      <c r="H14" s="365"/>
      <c r="I14" s="90">
        <f>'様式１（計画書）'!H35</f>
        <v>0.125</v>
      </c>
      <c r="J14" s="368">
        <f t="shared" si="0"/>
        <v>0</v>
      </c>
      <c r="K14" s="369"/>
    </row>
    <row r="15" spans="1:11" x14ac:dyDescent="0.15">
      <c r="A15" s="333"/>
      <c r="B15" s="334"/>
      <c r="C15" s="30" t="s">
        <v>52</v>
      </c>
      <c r="D15" s="47">
        <v>27000</v>
      </c>
      <c r="E15" s="47">
        <f>COUNTIFS(C25:C150,4,D25:D150,"&gt;6")+COUNTIFS(I25:I150,4,J25:J150,"&gt;6")</f>
        <v>0</v>
      </c>
      <c r="F15" s="313">
        <f t="shared" si="1"/>
        <v>0</v>
      </c>
      <c r="G15" s="314"/>
      <c r="H15" s="315"/>
      <c r="I15" s="127">
        <f>'様式１（計画書）'!H36</f>
        <v>0.125</v>
      </c>
      <c r="J15" s="316">
        <f t="shared" si="0"/>
        <v>0</v>
      </c>
      <c r="K15" s="330"/>
    </row>
    <row r="16" spans="1:11" x14ac:dyDescent="0.15">
      <c r="A16" s="318" t="s">
        <v>26</v>
      </c>
      <c r="B16" s="319"/>
      <c r="C16" s="65" t="s">
        <v>28</v>
      </c>
      <c r="D16" s="66">
        <v>3000</v>
      </c>
      <c r="E16" s="66">
        <f>COUNTIFS(C25:C150,5,D25:D150,5)+COUNTIFS(I25:I150,5,J25:J150,5)</f>
        <v>0</v>
      </c>
      <c r="F16" s="324">
        <f t="shared" si="1"/>
        <v>0</v>
      </c>
      <c r="G16" s="325"/>
      <c r="H16" s="326"/>
      <c r="I16" s="92">
        <f>'様式１（計画書）'!H37</f>
        <v>0.125</v>
      </c>
      <c r="J16" s="327">
        <f t="shared" si="0"/>
        <v>0</v>
      </c>
      <c r="K16" s="328"/>
    </row>
    <row r="17" spans="1:11" x14ac:dyDescent="0.15">
      <c r="A17" s="320"/>
      <c r="B17" s="321"/>
      <c r="C17" s="63" t="s">
        <v>53</v>
      </c>
      <c r="D17" s="69">
        <v>11000</v>
      </c>
      <c r="E17" s="69">
        <f>COUNTIFS(C25:C150,5,D25:D150,6)+COUNTIFS(I25:I150,5,J25:J150,6)</f>
        <v>0</v>
      </c>
      <c r="F17" s="336">
        <f t="shared" si="1"/>
        <v>0</v>
      </c>
      <c r="G17" s="337"/>
      <c r="H17" s="338"/>
      <c r="I17" s="90">
        <f>'様式１（計画書）'!H38</f>
        <v>0.125</v>
      </c>
      <c r="J17" s="366">
        <f t="shared" si="0"/>
        <v>0</v>
      </c>
      <c r="K17" s="367"/>
    </row>
    <row r="18" spans="1:11" x14ac:dyDescent="0.15">
      <c r="A18" s="320"/>
      <c r="B18" s="321"/>
      <c r="C18" s="63" t="s">
        <v>54</v>
      </c>
      <c r="D18" s="69">
        <v>19000</v>
      </c>
      <c r="E18" s="69">
        <f>COUNTIFS(C25:C150,5,D25:D150,7)+COUNTIFS(I25:I150,5,J25:J150,7)</f>
        <v>0</v>
      </c>
      <c r="F18" s="336">
        <f t="shared" si="1"/>
        <v>0</v>
      </c>
      <c r="G18" s="337"/>
      <c r="H18" s="338"/>
      <c r="I18" s="90">
        <f>'様式１（計画書）'!H39</f>
        <v>0.125</v>
      </c>
      <c r="J18" s="366">
        <f t="shared" si="0"/>
        <v>0</v>
      </c>
      <c r="K18" s="367"/>
    </row>
    <row r="19" spans="1:11" ht="14.25" thickBot="1" x14ac:dyDescent="0.2">
      <c r="A19" s="322"/>
      <c r="B19" s="323"/>
      <c r="C19" s="70" t="s">
        <v>55</v>
      </c>
      <c r="D19" s="71">
        <v>28000</v>
      </c>
      <c r="E19" s="71">
        <f>COUNTIFS(C25:C150,5,D25:D150,"&gt;7")+COUNTIFS(I25:I150,5,J25:J150,"&gt;7")</f>
        <v>0</v>
      </c>
      <c r="F19" s="329">
        <f>+D19*E19</f>
        <v>0</v>
      </c>
      <c r="G19" s="329"/>
      <c r="H19" s="329"/>
      <c r="I19" s="125">
        <f>'様式１（計画書）'!H40</f>
        <v>0.125</v>
      </c>
      <c r="J19" s="316">
        <f t="shared" si="0"/>
        <v>0</v>
      </c>
      <c r="K19" s="330"/>
    </row>
    <row r="20" spans="1:11" ht="15" thickTop="1" thickBot="1" x14ac:dyDescent="0.2">
      <c r="A20" s="355" t="s">
        <v>11</v>
      </c>
      <c r="B20" s="356"/>
      <c r="C20" s="356"/>
      <c r="D20" s="356"/>
      <c r="E20" s="48">
        <f>SUM(E9:E19)</f>
        <v>0</v>
      </c>
      <c r="F20" s="357">
        <f>SUM(F9:H19)</f>
        <v>0</v>
      </c>
      <c r="G20" s="357"/>
      <c r="H20" s="357"/>
      <c r="I20" s="35" t="s">
        <v>36</v>
      </c>
      <c r="J20" s="350">
        <f>SUM(J9:K19)</f>
        <v>0</v>
      </c>
      <c r="K20" s="351"/>
    </row>
    <row r="21" spans="1:1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15">
      <c r="A22" s="4" t="s">
        <v>69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6.75" customHeight="1" thickBot="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14.25" thickBot="1" x14ac:dyDescent="0.2">
      <c r="A24" s="7"/>
      <c r="B24" s="5" t="s">
        <v>0</v>
      </c>
      <c r="C24" s="6" t="s">
        <v>3</v>
      </c>
      <c r="D24" s="6" t="s">
        <v>2</v>
      </c>
      <c r="E24" s="33" t="s">
        <v>35</v>
      </c>
      <c r="F24" s="1"/>
      <c r="G24" s="7"/>
      <c r="H24" s="5" t="s">
        <v>0</v>
      </c>
      <c r="I24" s="6" t="s">
        <v>3</v>
      </c>
      <c r="J24" s="6" t="s">
        <v>2</v>
      </c>
      <c r="K24" s="33" t="s">
        <v>35</v>
      </c>
    </row>
    <row r="25" spans="1:11" x14ac:dyDescent="0.15">
      <c r="A25" s="352" t="s">
        <v>1</v>
      </c>
      <c r="B25" s="93"/>
      <c r="C25" s="94"/>
      <c r="D25" s="94"/>
      <c r="E25" s="72">
        <f>IF(AND(OR(C25=3,C25=4),D25=4),3000,IF(AND(OR(C25=3,C25=4),D25=5),11000,IF(AND(C25=3,D25&gt;5),19000,IF(AND(C25=4,D25=6),19000,IF(AND(C25=4,D25&gt;6),27000,IF(AND(C25=5,D25=7),19000,IF(AND(C25=5,D25&gt;7),28000,IF(AND(C25=5,D25=5),3000,IF(AND(C25=5,D25=6),11000,0)))))))))</f>
        <v>0</v>
      </c>
      <c r="F25" s="1"/>
      <c r="G25" s="352" t="s">
        <v>12</v>
      </c>
      <c r="H25" s="93"/>
      <c r="I25" s="94"/>
      <c r="J25" s="94"/>
      <c r="K25" s="72">
        <f>IF(AND(OR(I25=3,I25=4),J25=4),3000,IF(AND(OR(I25=3,I25=4),J25=5),11000,IF(AND(I25=3,J25&gt;5),19000,IF(AND(I25=4,J25=6),19000,IF(AND(I25=4,J25&gt;6),27000,IF(AND(I25=5,J25=7),19000,IF(AND(I25=5,J25&gt;7),28000,IF(AND(I25=5,J25=5),3000,IF(AND(I25=5,J25=6),11000,0)))))))))</f>
        <v>0</v>
      </c>
    </row>
    <row r="26" spans="1:11" x14ac:dyDescent="0.15">
      <c r="A26" s="353"/>
      <c r="B26" s="95"/>
      <c r="C26" s="96"/>
      <c r="D26" s="96"/>
      <c r="E26" s="73">
        <f t="shared" ref="E26:E44" si="2">IF(AND(OR(C26=3,C26=4),D26=4),3000,IF(AND(OR(C26=3,C26=4),D26=5),11000,IF(AND(C26=3,D26&gt;5),19000,IF(AND(C26=4,D26=6),19000,IF(AND(C26=4,D26&gt;6),27000,IF(AND(C26=5,D26=7),19000,IF(AND(C26=5,D26&gt;7),28000,IF(AND(C26=5,D26=5),3000,IF(AND(C26=5,D26=6),11000,0)))))))))</f>
        <v>0</v>
      </c>
      <c r="F26" s="1"/>
      <c r="G26" s="353"/>
      <c r="H26" s="95"/>
      <c r="I26" s="96"/>
      <c r="J26" s="96"/>
      <c r="K26" s="73">
        <f t="shared" ref="K26:K44" si="3">IF(AND(OR(I26=3,I26=4),J26=4),3000,IF(AND(OR(I26=3,I26=4),J26=5),11000,IF(AND(I26=3,J26&gt;5),19000,IF(AND(I26=4,J26=6),19000,IF(AND(I26=4,J26&gt;6),27000,IF(AND(I26=5,J26=7),19000,IF(AND(I26=5,J26&gt;7),28000,IF(AND(I26=5,J26=5),3000,IF(AND(I26=5,J26=6),11000,0)))))))))</f>
        <v>0</v>
      </c>
    </row>
    <row r="27" spans="1:11" x14ac:dyDescent="0.15">
      <c r="A27" s="353"/>
      <c r="B27" s="95"/>
      <c r="C27" s="96"/>
      <c r="D27" s="96"/>
      <c r="E27" s="73">
        <f t="shared" si="2"/>
        <v>0</v>
      </c>
      <c r="F27" s="1"/>
      <c r="G27" s="353"/>
      <c r="H27" s="95"/>
      <c r="I27" s="96"/>
      <c r="J27" s="96"/>
      <c r="K27" s="73">
        <f t="shared" si="3"/>
        <v>0</v>
      </c>
    </row>
    <row r="28" spans="1:11" x14ac:dyDescent="0.15">
      <c r="A28" s="353"/>
      <c r="B28" s="95"/>
      <c r="C28" s="96"/>
      <c r="D28" s="96"/>
      <c r="E28" s="73">
        <f t="shared" si="2"/>
        <v>0</v>
      </c>
      <c r="F28" s="1"/>
      <c r="G28" s="353"/>
      <c r="H28" s="95"/>
      <c r="I28" s="96"/>
      <c r="J28" s="96"/>
      <c r="K28" s="73">
        <f t="shared" si="3"/>
        <v>0</v>
      </c>
    </row>
    <row r="29" spans="1:11" x14ac:dyDescent="0.15">
      <c r="A29" s="353"/>
      <c r="B29" s="95"/>
      <c r="C29" s="96"/>
      <c r="D29" s="96"/>
      <c r="E29" s="73">
        <f t="shared" si="2"/>
        <v>0</v>
      </c>
      <c r="F29" s="1"/>
      <c r="G29" s="353"/>
      <c r="H29" s="95"/>
      <c r="I29" s="96"/>
      <c r="J29" s="96"/>
      <c r="K29" s="73">
        <f t="shared" si="3"/>
        <v>0</v>
      </c>
    </row>
    <row r="30" spans="1:11" x14ac:dyDescent="0.15">
      <c r="A30" s="353"/>
      <c r="B30" s="95"/>
      <c r="C30" s="96"/>
      <c r="D30" s="96"/>
      <c r="E30" s="73">
        <f t="shared" si="2"/>
        <v>0</v>
      </c>
      <c r="F30" s="1"/>
      <c r="G30" s="353"/>
      <c r="H30" s="95"/>
      <c r="I30" s="96"/>
      <c r="J30" s="96"/>
      <c r="K30" s="73">
        <f t="shared" si="3"/>
        <v>0</v>
      </c>
    </row>
    <row r="31" spans="1:11" x14ac:dyDescent="0.15">
      <c r="A31" s="353"/>
      <c r="B31" s="95"/>
      <c r="C31" s="96"/>
      <c r="D31" s="96"/>
      <c r="E31" s="73">
        <f t="shared" si="2"/>
        <v>0</v>
      </c>
      <c r="F31" s="1"/>
      <c r="G31" s="353"/>
      <c r="H31" s="95"/>
      <c r="I31" s="96"/>
      <c r="J31" s="96"/>
      <c r="K31" s="73">
        <f t="shared" si="3"/>
        <v>0</v>
      </c>
    </row>
    <row r="32" spans="1:11" x14ac:dyDescent="0.15">
      <c r="A32" s="353"/>
      <c r="B32" s="95"/>
      <c r="C32" s="96"/>
      <c r="D32" s="96"/>
      <c r="E32" s="73">
        <f t="shared" si="2"/>
        <v>0</v>
      </c>
      <c r="F32" s="1"/>
      <c r="G32" s="353"/>
      <c r="H32" s="95"/>
      <c r="I32" s="96"/>
      <c r="J32" s="96"/>
      <c r="K32" s="73">
        <f t="shared" si="3"/>
        <v>0</v>
      </c>
    </row>
    <row r="33" spans="1:11" x14ac:dyDescent="0.15">
      <c r="A33" s="353"/>
      <c r="B33" s="95"/>
      <c r="C33" s="96"/>
      <c r="D33" s="96"/>
      <c r="E33" s="73">
        <f t="shared" si="2"/>
        <v>0</v>
      </c>
      <c r="F33" s="1"/>
      <c r="G33" s="353"/>
      <c r="H33" s="95"/>
      <c r="I33" s="96"/>
      <c r="J33" s="96"/>
      <c r="K33" s="73">
        <f t="shared" si="3"/>
        <v>0</v>
      </c>
    </row>
    <row r="34" spans="1:11" x14ac:dyDescent="0.15">
      <c r="A34" s="353"/>
      <c r="B34" s="95"/>
      <c r="C34" s="96"/>
      <c r="D34" s="96"/>
      <c r="E34" s="73">
        <f t="shared" si="2"/>
        <v>0</v>
      </c>
      <c r="F34" s="1"/>
      <c r="G34" s="353"/>
      <c r="H34" s="95"/>
      <c r="I34" s="96"/>
      <c r="J34" s="96"/>
      <c r="K34" s="73">
        <f t="shared" si="3"/>
        <v>0</v>
      </c>
    </row>
    <row r="35" spans="1:11" x14ac:dyDescent="0.15">
      <c r="A35" s="353"/>
      <c r="B35" s="95"/>
      <c r="C35" s="96"/>
      <c r="D35" s="96"/>
      <c r="E35" s="73">
        <f t="shared" si="2"/>
        <v>0</v>
      </c>
      <c r="F35" s="1"/>
      <c r="G35" s="353"/>
      <c r="H35" s="95"/>
      <c r="I35" s="96"/>
      <c r="J35" s="96"/>
      <c r="K35" s="73">
        <f t="shared" si="3"/>
        <v>0</v>
      </c>
    </row>
    <row r="36" spans="1:11" x14ac:dyDescent="0.15">
      <c r="A36" s="353"/>
      <c r="B36" s="95"/>
      <c r="C36" s="96"/>
      <c r="D36" s="96"/>
      <c r="E36" s="73">
        <f t="shared" si="2"/>
        <v>0</v>
      </c>
      <c r="F36" s="1"/>
      <c r="G36" s="353"/>
      <c r="H36" s="95"/>
      <c r="I36" s="96"/>
      <c r="J36" s="96"/>
      <c r="K36" s="73">
        <f t="shared" si="3"/>
        <v>0</v>
      </c>
    </row>
    <row r="37" spans="1:11" x14ac:dyDescent="0.15">
      <c r="A37" s="353"/>
      <c r="B37" s="95"/>
      <c r="C37" s="96"/>
      <c r="D37" s="96"/>
      <c r="E37" s="73">
        <f t="shared" si="2"/>
        <v>0</v>
      </c>
      <c r="F37" s="1"/>
      <c r="G37" s="353"/>
      <c r="H37" s="95"/>
      <c r="I37" s="96"/>
      <c r="J37" s="96"/>
      <c r="K37" s="73">
        <f t="shared" si="3"/>
        <v>0</v>
      </c>
    </row>
    <row r="38" spans="1:11" x14ac:dyDescent="0.15">
      <c r="A38" s="353"/>
      <c r="B38" s="95"/>
      <c r="C38" s="96"/>
      <c r="D38" s="96"/>
      <c r="E38" s="73">
        <f t="shared" si="2"/>
        <v>0</v>
      </c>
      <c r="F38" s="1"/>
      <c r="G38" s="353"/>
      <c r="H38" s="95"/>
      <c r="I38" s="96"/>
      <c r="J38" s="96"/>
      <c r="K38" s="73">
        <f t="shared" si="3"/>
        <v>0</v>
      </c>
    </row>
    <row r="39" spans="1:11" x14ac:dyDescent="0.15">
      <c r="A39" s="353"/>
      <c r="B39" s="95"/>
      <c r="C39" s="96"/>
      <c r="D39" s="96"/>
      <c r="E39" s="73">
        <f t="shared" si="2"/>
        <v>0</v>
      </c>
      <c r="F39" s="1"/>
      <c r="G39" s="353"/>
      <c r="H39" s="95"/>
      <c r="I39" s="96"/>
      <c r="J39" s="96"/>
      <c r="K39" s="73">
        <f t="shared" si="3"/>
        <v>0</v>
      </c>
    </row>
    <row r="40" spans="1:11" x14ac:dyDescent="0.15">
      <c r="A40" s="353"/>
      <c r="B40" s="95"/>
      <c r="C40" s="96"/>
      <c r="D40" s="96"/>
      <c r="E40" s="73">
        <f t="shared" si="2"/>
        <v>0</v>
      </c>
      <c r="F40" s="1"/>
      <c r="G40" s="353"/>
      <c r="H40" s="95"/>
      <c r="I40" s="96"/>
      <c r="J40" s="96"/>
      <c r="K40" s="73">
        <f t="shared" si="3"/>
        <v>0</v>
      </c>
    </row>
    <row r="41" spans="1:11" x14ac:dyDescent="0.15">
      <c r="A41" s="353"/>
      <c r="B41" s="95"/>
      <c r="C41" s="96"/>
      <c r="D41" s="96"/>
      <c r="E41" s="73">
        <f t="shared" si="2"/>
        <v>0</v>
      </c>
      <c r="F41" s="1"/>
      <c r="G41" s="353"/>
      <c r="H41" s="95"/>
      <c r="I41" s="96"/>
      <c r="J41" s="96"/>
      <c r="K41" s="73">
        <f t="shared" si="3"/>
        <v>0</v>
      </c>
    </row>
    <row r="42" spans="1:11" x14ac:dyDescent="0.15">
      <c r="A42" s="353"/>
      <c r="B42" s="95"/>
      <c r="C42" s="96"/>
      <c r="D42" s="96"/>
      <c r="E42" s="73">
        <f t="shared" si="2"/>
        <v>0</v>
      </c>
      <c r="F42" s="1"/>
      <c r="G42" s="353"/>
      <c r="H42" s="95"/>
      <c r="I42" s="96"/>
      <c r="J42" s="96"/>
      <c r="K42" s="73">
        <f t="shared" si="3"/>
        <v>0</v>
      </c>
    </row>
    <row r="43" spans="1:11" x14ac:dyDescent="0.15">
      <c r="A43" s="353"/>
      <c r="B43" s="95"/>
      <c r="C43" s="96"/>
      <c r="D43" s="96"/>
      <c r="E43" s="73">
        <f t="shared" si="2"/>
        <v>0</v>
      </c>
      <c r="F43" s="1"/>
      <c r="G43" s="353"/>
      <c r="H43" s="95"/>
      <c r="I43" s="96"/>
      <c r="J43" s="96"/>
      <c r="K43" s="73">
        <f t="shared" si="3"/>
        <v>0</v>
      </c>
    </row>
    <row r="44" spans="1:11" x14ac:dyDescent="0.15">
      <c r="A44" s="353"/>
      <c r="B44" s="95"/>
      <c r="C44" s="96"/>
      <c r="D44" s="96"/>
      <c r="E44" s="73">
        <f t="shared" si="2"/>
        <v>0</v>
      </c>
      <c r="F44" s="1"/>
      <c r="G44" s="353"/>
      <c r="H44" s="95"/>
      <c r="I44" s="96"/>
      <c r="J44" s="96"/>
      <c r="K44" s="73">
        <f t="shared" si="3"/>
        <v>0</v>
      </c>
    </row>
    <row r="45" spans="1:11" ht="14.25" thickBot="1" x14ac:dyDescent="0.2">
      <c r="A45" s="354"/>
      <c r="B45" s="2" t="s">
        <v>5</v>
      </c>
      <c r="C45" s="3"/>
      <c r="D45" s="3"/>
      <c r="E45" s="34">
        <f>SUM(E25:E44)</f>
        <v>0</v>
      </c>
      <c r="F45" s="1"/>
      <c r="G45" s="354"/>
      <c r="H45" s="2" t="s">
        <v>5</v>
      </c>
      <c r="I45" s="3"/>
      <c r="J45" s="3"/>
      <c r="K45" s="34">
        <f>SUM(K25:K44)</f>
        <v>0</v>
      </c>
    </row>
    <row r="46" spans="1:11" x14ac:dyDescent="0.15">
      <c r="A46" s="358" t="s">
        <v>4</v>
      </c>
      <c r="B46" s="93"/>
      <c r="C46" s="94"/>
      <c r="D46" s="94"/>
      <c r="E46" s="72">
        <f>IF(AND(OR(C46=3,C46=4),D46=4),3000,IF(AND(OR(C46=3,C46=4),D46=5),11000,IF(AND(C46=3,D46&gt;5),19000,IF(AND(C46=4,D46=6),19000,IF(AND(C46=4,D46&gt;6),27000,IF(AND(C46=5,D46=7),19000,IF(AND(C46=5,D46&gt;7),28000,IF(AND(C46=5,D46=5),3000,IF(AND(C46=5,D46=6),11000,0)))))))))</f>
        <v>0</v>
      </c>
      <c r="F46" s="1"/>
      <c r="G46" s="352" t="s">
        <v>13</v>
      </c>
      <c r="H46" s="93"/>
      <c r="I46" s="94"/>
      <c r="J46" s="94"/>
      <c r="K46" s="72">
        <f>IF(AND(OR(I46=3,I46=4),J46=4),3000,IF(AND(OR(I46=3,I46=4),J46=5),11000,IF(AND(I46=3,J46&gt;5),19000,IF(AND(I46=4,J46=6),19000,IF(AND(I46=4,J46&gt;6),27000,IF(AND(I46=5,J46=7),19000,IF(AND(I46=5,J46&gt;7),28000,IF(AND(I46=5,J46=5),3000,IF(AND(I46=5,J46=6),11000,0)))))))))</f>
        <v>0</v>
      </c>
    </row>
    <row r="47" spans="1:11" x14ac:dyDescent="0.15">
      <c r="A47" s="353"/>
      <c r="B47" s="95"/>
      <c r="C47" s="96"/>
      <c r="D47" s="96"/>
      <c r="E47" s="73">
        <f t="shared" ref="E47:E65" si="4">IF(AND(OR(C47=3,C47=4),D47=4),3000,IF(AND(OR(C47=3,C47=4),D47=5),11000,IF(AND(C47=3,D47&gt;5),19000,IF(AND(C47=4,D47=6),19000,IF(AND(C47=4,D47&gt;6),27000,IF(AND(C47=5,D47=7),19000,IF(AND(C47=5,D47&gt;7),28000,IF(AND(C47=5,D47=5),3000,IF(AND(C47=5,D47=6),11000,0)))))))))</f>
        <v>0</v>
      </c>
      <c r="F47" s="1"/>
      <c r="G47" s="353"/>
      <c r="H47" s="95"/>
      <c r="I47" s="96"/>
      <c r="J47" s="96"/>
      <c r="K47" s="73">
        <f t="shared" ref="K47:K65" si="5">IF(AND(OR(I47=3,I47=4),J47=4),3000,IF(AND(OR(I47=3,I47=4),J47=5),11000,IF(AND(I47=3,J47&gt;5),19000,IF(AND(I47=4,J47=6),19000,IF(AND(I47=4,J47&gt;6),27000,IF(AND(I47=5,J47=7),19000,IF(AND(I47=5,J47&gt;7),28000,IF(AND(I47=5,J47=5),3000,IF(AND(I47=5,J47=6),11000,0)))))))))</f>
        <v>0</v>
      </c>
    </row>
    <row r="48" spans="1:11" x14ac:dyDescent="0.15">
      <c r="A48" s="353"/>
      <c r="B48" s="95"/>
      <c r="C48" s="96"/>
      <c r="D48" s="96"/>
      <c r="E48" s="73">
        <f t="shared" si="4"/>
        <v>0</v>
      </c>
      <c r="F48" s="1"/>
      <c r="G48" s="353"/>
      <c r="H48" s="95"/>
      <c r="I48" s="96"/>
      <c r="J48" s="96"/>
      <c r="K48" s="73">
        <f t="shared" si="5"/>
        <v>0</v>
      </c>
    </row>
    <row r="49" spans="1:11" x14ac:dyDescent="0.15">
      <c r="A49" s="353"/>
      <c r="B49" s="95"/>
      <c r="C49" s="96"/>
      <c r="D49" s="96"/>
      <c r="E49" s="73">
        <f t="shared" si="4"/>
        <v>0</v>
      </c>
      <c r="F49" s="1"/>
      <c r="G49" s="353"/>
      <c r="H49" s="95"/>
      <c r="I49" s="96"/>
      <c r="J49" s="96"/>
      <c r="K49" s="73">
        <f t="shared" si="5"/>
        <v>0</v>
      </c>
    </row>
    <row r="50" spans="1:11" x14ac:dyDescent="0.15">
      <c r="A50" s="353"/>
      <c r="B50" s="95"/>
      <c r="C50" s="96"/>
      <c r="D50" s="96"/>
      <c r="E50" s="73">
        <f t="shared" si="4"/>
        <v>0</v>
      </c>
      <c r="F50" s="1"/>
      <c r="G50" s="353"/>
      <c r="H50" s="95"/>
      <c r="I50" s="96"/>
      <c r="J50" s="96"/>
      <c r="K50" s="73">
        <f t="shared" si="5"/>
        <v>0</v>
      </c>
    </row>
    <row r="51" spans="1:11" x14ac:dyDescent="0.15">
      <c r="A51" s="353"/>
      <c r="B51" s="95"/>
      <c r="C51" s="96"/>
      <c r="D51" s="96"/>
      <c r="E51" s="73">
        <f t="shared" si="4"/>
        <v>0</v>
      </c>
      <c r="F51" s="1"/>
      <c r="G51" s="353"/>
      <c r="H51" s="95"/>
      <c r="I51" s="96"/>
      <c r="J51" s="96"/>
      <c r="K51" s="73">
        <f t="shared" si="5"/>
        <v>0</v>
      </c>
    </row>
    <row r="52" spans="1:11" x14ac:dyDescent="0.15">
      <c r="A52" s="353"/>
      <c r="B52" s="95"/>
      <c r="C52" s="96"/>
      <c r="D52" s="96"/>
      <c r="E52" s="73">
        <f t="shared" si="4"/>
        <v>0</v>
      </c>
      <c r="F52" s="1"/>
      <c r="G52" s="353"/>
      <c r="H52" s="95"/>
      <c r="I52" s="96"/>
      <c r="J52" s="96"/>
      <c r="K52" s="73">
        <f t="shared" si="5"/>
        <v>0</v>
      </c>
    </row>
    <row r="53" spans="1:11" x14ac:dyDescent="0.15">
      <c r="A53" s="353"/>
      <c r="B53" s="95"/>
      <c r="C53" s="96"/>
      <c r="D53" s="96"/>
      <c r="E53" s="73">
        <f t="shared" si="4"/>
        <v>0</v>
      </c>
      <c r="F53" s="1"/>
      <c r="G53" s="353"/>
      <c r="H53" s="95"/>
      <c r="I53" s="96"/>
      <c r="J53" s="96"/>
      <c r="K53" s="73">
        <f t="shared" si="5"/>
        <v>0</v>
      </c>
    </row>
    <row r="54" spans="1:11" x14ac:dyDescent="0.15">
      <c r="A54" s="353"/>
      <c r="B54" s="95"/>
      <c r="C54" s="96"/>
      <c r="D54" s="96"/>
      <c r="E54" s="73">
        <f t="shared" si="4"/>
        <v>0</v>
      </c>
      <c r="F54" s="1"/>
      <c r="G54" s="353"/>
      <c r="H54" s="95"/>
      <c r="I54" s="96"/>
      <c r="J54" s="96"/>
      <c r="K54" s="73">
        <f t="shared" si="5"/>
        <v>0</v>
      </c>
    </row>
    <row r="55" spans="1:11" x14ac:dyDescent="0.15">
      <c r="A55" s="353"/>
      <c r="B55" s="95"/>
      <c r="C55" s="96"/>
      <c r="D55" s="96"/>
      <c r="E55" s="73">
        <f t="shared" si="4"/>
        <v>0</v>
      </c>
      <c r="F55" s="1"/>
      <c r="G55" s="353"/>
      <c r="H55" s="95"/>
      <c r="I55" s="96"/>
      <c r="J55" s="96"/>
      <c r="K55" s="73">
        <f t="shared" si="5"/>
        <v>0</v>
      </c>
    </row>
    <row r="56" spans="1:11" x14ac:dyDescent="0.15">
      <c r="A56" s="353"/>
      <c r="B56" s="95"/>
      <c r="C56" s="96"/>
      <c r="D56" s="96"/>
      <c r="E56" s="73">
        <f t="shared" si="4"/>
        <v>0</v>
      </c>
      <c r="F56" s="1"/>
      <c r="G56" s="353"/>
      <c r="H56" s="95"/>
      <c r="I56" s="96"/>
      <c r="J56" s="96"/>
      <c r="K56" s="73">
        <f t="shared" si="5"/>
        <v>0</v>
      </c>
    </row>
    <row r="57" spans="1:11" x14ac:dyDescent="0.15">
      <c r="A57" s="353"/>
      <c r="B57" s="95"/>
      <c r="C57" s="96"/>
      <c r="D57" s="96"/>
      <c r="E57" s="73">
        <f t="shared" si="4"/>
        <v>0</v>
      </c>
      <c r="F57" s="1"/>
      <c r="G57" s="353"/>
      <c r="H57" s="95"/>
      <c r="I57" s="96"/>
      <c r="J57" s="96"/>
      <c r="K57" s="73">
        <f t="shared" si="5"/>
        <v>0</v>
      </c>
    </row>
    <row r="58" spans="1:11" x14ac:dyDescent="0.15">
      <c r="A58" s="353"/>
      <c r="B58" s="95"/>
      <c r="C58" s="96"/>
      <c r="D58" s="96"/>
      <c r="E58" s="73">
        <f t="shared" si="4"/>
        <v>0</v>
      </c>
      <c r="F58" s="1"/>
      <c r="G58" s="353"/>
      <c r="H58" s="95"/>
      <c r="I58" s="96"/>
      <c r="J58" s="96"/>
      <c r="K58" s="73">
        <f t="shared" si="5"/>
        <v>0</v>
      </c>
    </row>
    <row r="59" spans="1:11" x14ac:dyDescent="0.15">
      <c r="A59" s="353"/>
      <c r="B59" s="95"/>
      <c r="C59" s="96"/>
      <c r="D59" s="96"/>
      <c r="E59" s="73">
        <f t="shared" si="4"/>
        <v>0</v>
      </c>
      <c r="F59" s="1"/>
      <c r="G59" s="353"/>
      <c r="H59" s="95"/>
      <c r="I59" s="96"/>
      <c r="J59" s="96"/>
      <c r="K59" s="73">
        <f t="shared" si="5"/>
        <v>0</v>
      </c>
    </row>
    <row r="60" spans="1:11" x14ac:dyDescent="0.15">
      <c r="A60" s="353"/>
      <c r="B60" s="95"/>
      <c r="C60" s="96"/>
      <c r="D60" s="96"/>
      <c r="E60" s="73">
        <f t="shared" si="4"/>
        <v>0</v>
      </c>
      <c r="F60" s="1"/>
      <c r="G60" s="353"/>
      <c r="H60" s="95"/>
      <c r="I60" s="96"/>
      <c r="J60" s="96"/>
      <c r="K60" s="73">
        <f t="shared" si="5"/>
        <v>0</v>
      </c>
    </row>
    <row r="61" spans="1:11" x14ac:dyDescent="0.15">
      <c r="A61" s="353"/>
      <c r="B61" s="95"/>
      <c r="C61" s="96"/>
      <c r="D61" s="96"/>
      <c r="E61" s="73">
        <f t="shared" si="4"/>
        <v>0</v>
      </c>
      <c r="F61" s="1"/>
      <c r="G61" s="353"/>
      <c r="H61" s="95"/>
      <c r="I61" s="96"/>
      <c r="J61" s="96"/>
      <c r="K61" s="73">
        <f t="shared" si="5"/>
        <v>0</v>
      </c>
    </row>
    <row r="62" spans="1:11" x14ac:dyDescent="0.15">
      <c r="A62" s="353"/>
      <c r="B62" s="95"/>
      <c r="C62" s="96"/>
      <c r="D62" s="96"/>
      <c r="E62" s="73">
        <f t="shared" si="4"/>
        <v>0</v>
      </c>
      <c r="F62" s="1"/>
      <c r="G62" s="353"/>
      <c r="H62" s="95"/>
      <c r="I62" s="96"/>
      <c r="J62" s="96"/>
      <c r="K62" s="73">
        <f t="shared" si="5"/>
        <v>0</v>
      </c>
    </row>
    <row r="63" spans="1:11" x14ac:dyDescent="0.15">
      <c r="A63" s="353"/>
      <c r="B63" s="95"/>
      <c r="C63" s="96"/>
      <c r="D63" s="96"/>
      <c r="E63" s="73">
        <f t="shared" si="4"/>
        <v>0</v>
      </c>
      <c r="F63" s="1"/>
      <c r="G63" s="353"/>
      <c r="H63" s="95"/>
      <c r="I63" s="96"/>
      <c r="J63" s="96"/>
      <c r="K63" s="73">
        <f t="shared" si="5"/>
        <v>0</v>
      </c>
    </row>
    <row r="64" spans="1:11" x14ac:dyDescent="0.15">
      <c r="A64" s="353"/>
      <c r="B64" s="95"/>
      <c r="C64" s="96"/>
      <c r="D64" s="96"/>
      <c r="E64" s="73">
        <f t="shared" si="4"/>
        <v>0</v>
      </c>
      <c r="F64" s="1"/>
      <c r="G64" s="353"/>
      <c r="H64" s="95"/>
      <c r="I64" s="96"/>
      <c r="J64" s="96"/>
      <c r="K64" s="73">
        <f t="shared" si="5"/>
        <v>0</v>
      </c>
    </row>
    <row r="65" spans="1:11" x14ac:dyDescent="0.15">
      <c r="A65" s="353"/>
      <c r="B65" s="95"/>
      <c r="C65" s="96"/>
      <c r="D65" s="96"/>
      <c r="E65" s="73">
        <f t="shared" si="4"/>
        <v>0</v>
      </c>
      <c r="F65" s="1"/>
      <c r="G65" s="353"/>
      <c r="H65" s="95"/>
      <c r="I65" s="96"/>
      <c r="J65" s="96"/>
      <c r="K65" s="73">
        <f t="shared" si="5"/>
        <v>0</v>
      </c>
    </row>
    <row r="66" spans="1:11" ht="14.25" thickBot="1" x14ac:dyDescent="0.2">
      <c r="A66" s="359"/>
      <c r="B66" s="2" t="s">
        <v>5</v>
      </c>
      <c r="C66" s="3"/>
      <c r="D66" s="3"/>
      <c r="E66" s="34">
        <f>SUM(E46:E65)</f>
        <v>0</v>
      </c>
      <c r="F66" s="1"/>
      <c r="G66" s="354"/>
      <c r="H66" s="2" t="s">
        <v>5</v>
      </c>
      <c r="I66" s="3"/>
      <c r="J66" s="3"/>
      <c r="K66" s="34">
        <f>SUM(K46:K65)</f>
        <v>0</v>
      </c>
    </row>
    <row r="67" spans="1:11" x14ac:dyDescent="0.15">
      <c r="A67" s="352" t="s">
        <v>6</v>
      </c>
      <c r="B67" s="93"/>
      <c r="C67" s="94"/>
      <c r="D67" s="94"/>
      <c r="E67" s="72">
        <f>IF(AND(OR(C67=3,C67=4),D67=4),3000,IF(AND(OR(C67=3,C67=4),D67=5),11000,IF(AND(C67=3,D67&gt;5),19000,IF(AND(C67=4,D67=6),19000,IF(AND(C67=4,D67&gt;6),27000,IF(AND(C67=5,D67=7),19000,IF(AND(C67=5,D67&gt;7),28000,IF(AND(C67=5,D67=5),3000,IF(AND(C67=5,D67=6),11000,0)))))))))</f>
        <v>0</v>
      </c>
      <c r="F67" s="1"/>
      <c r="G67" s="352" t="s">
        <v>14</v>
      </c>
      <c r="H67" s="93"/>
      <c r="I67" s="94"/>
      <c r="J67" s="94"/>
      <c r="K67" s="72">
        <f>IF(AND(OR(I67=3,I67=4),J67=4),3000,IF(AND(OR(I67=3,I67=4),J67=5),11000,IF(AND(I67=3,J67&gt;5),19000,IF(AND(I67=4,J67=6),19000,IF(AND(I67=4,J67&gt;6),27000,IF(AND(I67=5,J67=7),19000,IF(AND(I67=5,J67&gt;7),28000,IF(AND(I67=5,J67=5),3000,IF(AND(I67=5,J67=6),11000,0)))))))))</f>
        <v>0</v>
      </c>
    </row>
    <row r="68" spans="1:11" x14ac:dyDescent="0.15">
      <c r="A68" s="353"/>
      <c r="B68" s="95"/>
      <c r="C68" s="96"/>
      <c r="D68" s="96"/>
      <c r="E68" s="73">
        <f t="shared" ref="E68:E86" si="6">IF(AND(OR(C68=3,C68=4),D68=4),3000,IF(AND(OR(C68=3,C68=4),D68=5),11000,IF(AND(C68=3,D68&gt;5),19000,IF(AND(C68=4,D68=6),19000,IF(AND(C68=4,D68&gt;6),27000,IF(AND(C68=5,D68=7),19000,IF(AND(C68=5,D68&gt;7),28000,IF(AND(C68=5,D68=5),3000,IF(AND(C68=5,D68=6),11000,0)))))))))</f>
        <v>0</v>
      </c>
      <c r="F68" s="1"/>
      <c r="G68" s="353"/>
      <c r="H68" s="95"/>
      <c r="I68" s="96"/>
      <c r="J68" s="96"/>
      <c r="K68" s="73">
        <f t="shared" ref="K68:K86" si="7">IF(AND(OR(I68=3,I68=4),J68=4),3000,IF(AND(OR(I68=3,I68=4),J68=5),11000,IF(AND(I68=3,J68&gt;5),19000,IF(AND(I68=4,J68=6),19000,IF(AND(I68=4,J68&gt;6),27000,IF(AND(I68=5,J68=7),19000,IF(AND(I68=5,J68&gt;7),28000,IF(AND(I68=5,J68=5),3000,IF(AND(I68=5,J68=6),11000,0)))))))))</f>
        <v>0</v>
      </c>
    </row>
    <row r="69" spans="1:11" x14ac:dyDescent="0.15">
      <c r="A69" s="353"/>
      <c r="B69" s="95"/>
      <c r="C69" s="96"/>
      <c r="D69" s="96"/>
      <c r="E69" s="73">
        <f t="shared" si="6"/>
        <v>0</v>
      </c>
      <c r="F69" s="1"/>
      <c r="G69" s="353"/>
      <c r="H69" s="95"/>
      <c r="I69" s="96"/>
      <c r="J69" s="96"/>
      <c r="K69" s="73">
        <f t="shared" si="7"/>
        <v>0</v>
      </c>
    </row>
    <row r="70" spans="1:11" x14ac:dyDescent="0.15">
      <c r="A70" s="353"/>
      <c r="B70" s="95"/>
      <c r="C70" s="96"/>
      <c r="D70" s="96"/>
      <c r="E70" s="73">
        <f t="shared" si="6"/>
        <v>0</v>
      </c>
      <c r="F70" s="1"/>
      <c r="G70" s="353"/>
      <c r="H70" s="95"/>
      <c r="I70" s="96"/>
      <c r="J70" s="96"/>
      <c r="K70" s="73">
        <f t="shared" si="7"/>
        <v>0</v>
      </c>
    </row>
    <row r="71" spans="1:11" x14ac:dyDescent="0.15">
      <c r="A71" s="353"/>
      <c r="B71" s="95"/>
      <c r="C71" s="96"/>
      <c r="D71" s="96"/>
      <c r="E71" s="73">
        <f t="shared" si="6"/>
        <v>0</v>
      </c>
      <c r="F71" s="1"/>
      <c r="G71" s="353"/>
      <c r="H71" s="95"/>
      <c r="I71" s="96"/>
      <c r="J71" s="96"/>
      <c r="K71" s="73">
        <f t="shared" si="7"/>
        <v>0</v>
      </c>
    </row>
    <row r="72" spans="1:11" x14ac:dyDescent="0.15">
      <c r="A72" s="353"/>
      <c r="B72" s="95"/>
      <c r="C72" s="96"/>
      <c r="D72" s="96"/>
      <c r="E72" s="73">
        <f t="shared" si="6"/>
        <v>0</v>
      </c>
      <c r="F72" s="1"/>
      <c r="G72" s="353"/>
      <c r="H72" s="95"/>
      <c r="I72" s="96"/>
      <c r="J72" s="96"/>
      <c r="K72" s="73">
        <f t="shared" si="7"/>
        <v>0</v>
      </c>
    </row>
    <row r="73" spans="1:11" x14ac:dyDescent="0.15">
      <c r="A73" s="353"/>
      <c r="B73" s="95"/>
      <c r="C73" s="96"/>
      <c r="D73" s="96"/>
      <c r="E73" s="73">
        <f t="shared" si="6"/>
        <v>0</v>
      </c>
      <c r="F73" s="1"/>
      <c r="G73" s="353"/>
      <c r="H73" s="95"/>
      <c r="I73" s="96"/>
      <c r="J73" s="96"/>
      <c r="K73" s="73">
        <f t="shared" si="7"/>
        <v>0</v>
      </c>
    </row>
    <row r="74" spans="1:11" x14ac:dyDescent="0.15">
      <c r="A74" s="353"/>
      <c r="B74" s="95"/>
      <c r="C74" s="96"/>
      <c r="D74" s="96"/>
      <c r="E74" s="73">
        <f t="shared" si="6"/>
        <v>0</v>
      </c>
      <c r="F74" s="1"/>
      <c r="G74" s="353"/>
      <c r="H74" s="95"/>
      <c r="I74" s="96"/>
      <c r="J74" s="96"/>
      <c r="K74" s="73">
        <f t="shared" si="7"/>
        <v>0</v>
      </c>
    </row>
    <row r="75" spans="1:11" x14ac:dyDescent="0.15">
      <c r="A75" s="353"/>
      <c r="B75" s="95"/>
      <c r="C75" s="96"/>
      <c r="D75" s="96"/>
      <c r="E75" s="73">
        <f t="shared" si="6"/>
        <v>0</v>
      </c>
      <c r="F75" s="1"/>
      <c r="G75" s="353"/>
      <c r="H75" s="95"/>
      <c r="I75" s="96"/>
      <c r="J75" s="96"/>
      <c r="K75" s="73">
        <f t="shared" si="7"/>
        <v>0</v>
      </c>
    </row>
    <row r="76" spans="1:11" x14ac:dyDescent="0.15">
      <c r="A76" s="353"/>
      <c r="B76" s="95"/>
      <c r="C76" s="96"/>
      <c r="D76" s="96"/>
      <c r="E76" s="73">
        <f t="shared" si="6"/>
        <v>0</v>
      </c>
      <c r="F76" s="1"/>
      <c r="G76" s="353"/>
      <c r="H76" s="95"/>
      <c r="I76" s="96"/>
      <c r="J76" s="96"/>
      <c r="K76" s="73">
        <f t="shared" si="7"/>
        <v>0</v>
      </c>
    </row>
    <row r="77" spans="1:11" x14ac:dyDescent="0.15">
      <c r="A77" s="353"/>
      <c r="B77" s="95"/>
      <c r="C77" s="96"/>
      <c r="D77" s="96"/>
      <c r="E77" s="73">
        <f t="shared" si="6"/>
        <v>0</v>
      </c>
      <c r="F77" s="1"/>
      <c r="G77" s="353"/>
      <c r="H77" s="95"/>
      <c r="I77" s="96"/>
      <c r="J77" s="96"/>
      <c r="K77" s="73">
        <f t="shared" si="7"/>
        <v>0</v>
      </c>
    </row>
    <row r="78" spans="1:11" x14ac:dyDescent="0.15">
      <c r="A78" s="353"/>
      <c r="B78" s="95"/>
      <c r="C78" s="96"/>
      <c r="D78" s="96"/>
      <c r="E78" s="73">
        <f t="shared" si="6"/>
        <v>0</v>
      </c>
      <c r="F78" s="1"/>
      <c r="G78" s="353"/>
      <c r="H78" s="95"/>
      <c r="I78" s="96"/>
      <c r="J78" s="96"/>
      <c r="K78" s="73">
        <f t="shared" si="7"/>
        <v>0</v>
      </c>
    </row>
    <row r="79" spans="1:11" x14ac:dyDescent="0.15">
      <c r="A79" s="353"/>
      <c r="B79" s="95"/>
      <c r="C79" s="96"/>
      <c r="D79" s="96"/>
      <c r="E79" s="73">
        <f t="shared" si="6"/>
        <v>0</v>
      </c>
      <c r="F79" s="1"/>
      <c r="G79" s="353"/>
      <c r="H79" s="95"/>
      <c r="I79" s="96"/>
      <c r="J79" s="96"/>
      <c r="K79" s="73">
        <f t="shared" si="7"/>
        <v>0</v>
      </c>
    </row>
    <row r="80" spans="1:11" x14ac:dyDescent="0.15">
      <c r="A80" s="353"/>
      <c r="B80" s="95"/>
      <c r="C80" s="96"/>
      <c r="D80" s="96"/>
      <c r="E80" s="73">
        <f t="shared" si="6"/>
        <v>0</v>
      </c>
      <c r="F80" s="1"/>
      <c r="G80" s="353"/>
      <c r="H80" s="95"/>
      <c r="I80" s="96"/>
      <c r="J80" s="96"/>
      <c r="K80" s="73">
        <f t="shared" si="7"/>
        <v>0</v>
      </c>
    </row>
    <row r="81" spans="1:11" x14ac:dyDescent="0.15">
      <c r="A81" s="353"/>
      <c r="B81" s="95"/>
      <c r="C81" s="96"/>
      <c r="D81" s="96"/>
      <c r="E81" s="73">
        <f t="shared" si="6"/>
        <v>0</v>
      </c>
      <c r="F81" s="1"/>
      <c r="G81" s="353"/>
      <c r="H81" s="95"/>
      <c r="I81" s="96"/>
      <c r="J81" s="96"/>
      <c r="K81" s="73">
        <f t="shared" si="7"/>
        <v>0</v>
      </c>
    </row>
    <row r="82" spans="1:11" x14ac:dyDescent="0.15">
      <c r="A82" s="353"/>
      <c r="B82" s="95"/>
      <c r="C82" s="96"/>
      <c r="D82" s="96"/>
      <c r="E82" s="73">
        <f t="shared" si="6"/>
        <v>0</v>
      </c>
      <c r="F82" s="1"/>
      <c r="G82" s="353"/>
      <c r="H82" s="95"/>
      <c r="I82" s="96"/>
      <c r="J82" s="96"/>
      <c r="K82" s="73">
        <f t="shared" si="7"/>
        <v>0</v>
      </c>
    </row>
    <row r="83" spans="1:11" x14ac:dyDescent="0.15">
      <c r="A83" s="353"/>
      <c r="B83" s="95"/>
      <c r="C83" s="96"/>
      <c r="D83" s="96"/>
      <c r="E83" s="73">
        <f t="shared" si="6"/>
        <v>0</v>
      </c>
      <c r="F83" s="1"/>
      <c r="G83" s="353"/>
      <c r="H83" s="95"/>
      <c r="I83" s="96"/>
      <c r="J83" s="96"/>
      <c r="K83" s="73">
        <f t="shared" si="7"/>
        <v>0</v>
      </c>
    </row>
    <row r="84" spans="1:11" x14ac:dyDescent="0.15">
      <c r="A84" s="353"/>
      <c r="B84" s="95"/>
      <c r="C84" s="96"/>
      <c r="D84" s="96"/>
      <c r="E84" s="73">
        <f t="shared" si="6"/>
        <v>0</v>
      </c>
      <c r="F84" s="1"/>
      <c r="G84" s="353"/>
      <c r="H84" s="95"/>
      <c r="I84" s="96"/>
      <c r="J84" s="96"/>
      <c r="K84" s="73">
        <f t="shared" si="7"/>
        <v>0</v>
      </c>
    </row>
    <row r="85" spans="1:11" x14ac:dyDescent="0.15">
      <c r="A85" s="353"/>
      <c r="B85" s="95"/>
      <c r="C85" s="96"/>
      <c r="D85" s="96"/>
      <c r="E85" s="73">
        <f t="shared" si="6"/>
        <v>0</v>
      </c>
      <c r="F85" s="1"/>
      <c r="G85" s="353"/>
      <c r="H85" s="95"/>
      <c r="I85" s="96"/>
      <c r="J85" s="96"/>
      <c r="K85" s="73">
        <f t="shared" si="7"/>
        <v>0</v>
      </c>
    </row>
    <row r="86" spans="1:11" x14ac:dyDescent="0.15">
      <c r="A86" s="353"/>
      <c r="B86" s="95"/>
      <c r="C86" s="96"/>
      <c r="D86" s="96"/>
      <c r="E86" s="73">
        <f t="shared" si="6"/>
        <v>0</v>
      </c>
      <c r="F86" s="1"/>
      <c r="G86" s="353"/>
      <c r="H86" s="95"/>
      <c r="I86" s="96"/>
      <c r="J86" s="96"/>
      <c r="K86" s="73">
        <f t="shared" si="7"/>
        <v>0</v>
      </c>
    </row>
    <row r="87" spans="1:11" ht="14.25" thickBot="1" x14ac:dyDescent="0.2">
      <c r="A87" s="354"/>
      <c r="B87" s="2" t="s">
        <v>5</v>
      </c>
      <c r="C87" s="3"/>
      <c r="D87" s="3"/>
      <c r="E87" s="34">
        <f>SUM(E67:E86)</f>
        <v>0</v>
      </c>
      <c r="F87" s="1"/>
      <c r="G87" s="354"/>
      <c r="H87" s="2" t="s">
        <v>5</v>
      </c>
      <c r="I87" s="3"/>
      <c r="J87" s="3"/>
      <c r="K87" s="34">
        <f>SUM(K67:K86)</f>
        <v>0</v>
      </c>
    </row>
    <row r="88" spans="1:11" x14ac:dyDescent="0.15">
      <c r="A88" s="358" t="s">
        <v>7</v>
      </c>
      <c r="B88" s="93"/>
      <c r="C88" s="94"/>
      <c r="D88" s="94"/>
      <c r="E88" s="72">
        <f>IF(AND(OR(C88=3,C88=4),D88=4),3000,IF(AND(OR(C88=3,C88=4),D88=5),11000,IF(AND(C88=3,D88&gt;5),19000,IF(AND(C88=4,D88=6),19000,IF(AND(C88=4,D88&gt;6),27000,IF(AND(C88=5,D88=7),19000,IF(AND(C88=5,D88&gt;7),28000,IF(AND(C88=5,D88=5),3000,IF(AND(C88=5,D88=6),11000,0)))))))))</f>
        <v>0</v>
      </c>
      <c r="F88" s="1"/>
      <c r="G88" s="352" t="s">
        <v>15</v>
      </c>
      <c r="H88" s="93"/>
      <c r="I88" s="94"/>
      <c r="J88" s="94"/>
      <c r="K88" s="72">
        <f>IF(AND(OR(I88=3,I88=4),J88=4),3000,IF(AND(OR(I88=3,I88=4),J88=5),11000,IF(AND(I88=3,J88&gt;5),19000,IF(AND(I88=4,J88=6),19000,IF(AND(I88=4,J88&gt;6),27000,IF(AND(I88=5,J88=7),19000,IF(AND(I88=5,J88&gt;7),28000,IF(AND(I88=5,J88=5),3000,IF(AND(I88=5,J88=6),11000,0)))))))))</f>
        <v>0</v>
      </c>
    </row>
    <row r="89" spans="1:11" x14ac:dyDescent="0.15">
      <c r="A89" s="353"/>
      <c r="B89" s="95"/>
      <c r="C89" s="96"/>
      <c r="D89" s="96"/>
      <c r="E89" s="73">
        <f t="shared" ref="E89:E107" si="8">IF(AND(OR(C89=3,C89=4),D89=4),3000,IF(AND(OR(C89=3,C89=4),D89=5),11000,IF(AND(C89=3,D89&gt;5),19000,IF(AND(C89=4,D89=6),19000,IF(AND(C89=4,D89&gt;6),27000,IF(AND(C89=5,D89=7),19000,IF(AND(C89=5,D89&gt;7),28000,IF(AND(C89=5,D89=5),3000,IF(AND(C89=5,D89=6),11000,0)))))))))</f>
        <v>0</v>
      </c>
      <c r="F89" s="1"/>
      <c r="G89" s="353"/>
      <c r="H89" s="95"/>
      <c r="I89" s="96"/>
      <c r="J89" s="96"/>
      <c r="K89" s="73">
        <f t="shared" ref="K89:K107" si="9">IF(AND(OR(I89=3,I89=4),J89=4),3000,IF(AND(OR(I89=3,I89=4),J89=5),11000,IF(AND(I89=3,J89&gt;5),19000,IF(AND(I89=4,J89=6),19000,IF(AND(I89=4,J89&gt;6),27000,IF(AND(I89=5,J89=7),19000,IF(AND(I89=5,J89&gt;7),28000,IF(AND(I89=5,J89=5),3000,IF(AND(I89=5,J89=6),11000,0)))))))))</f>
        <v>0</v>
      </c>
    </row>
    <row r="90" spans="1:11" x14ac:dyDescent="0.15">
      <c r="A90" s="353"/>
      <c r="B90" s="95"/>
      <c r="C90" s="96"/>
      <c r="D90" s="96"/>
      <c r="E90" s="73">
        <f t="shared" si="8"/>
        <v>0</v>
      </c>
      <c r="F90" s="1"/>
      <c r="G90" s="353"/>
      <c r="H90" s="95"/>
      <c r="I90" s="96"/>
      <c r="J90" s="96"/>
      <c r="K90" s="73">
        <f t="shared" si="9"/>
        <v>0</v>
      </c>
    </row>
    <row r="91" spans="1:11" x14ac:dyDescent="0.15">
      <c r="A91" s="353"/>
      <c r="B91" s="95"/>
      <c r="C91" s="96"/>
      <c r="D91" s="96"/>
      <c r="E91" s="73">
        <f t="shared" si="8"/>
        <v>0</v>
      </c>
      <c r="F91" s="1"/>
      <c r="G91" s="353"/>
      <c r="H91" s="95"/>
      <c r="I91" s="96"/>
      <c r="J91" s="96"/>
      <c r="K91" s="73">
        <f t="shared" si="9"/>
        <v>0</v>
      </c>
    </row>
    <row r="92" spans="1:11" x14ac:dyDescent="0.15">
      <c r="A92" s="353"/>
      <c r="B92" s="95"/>
      <c r="C92" s="96"/>
      <c r="D92" s="96"/>
      <c r="E92" s="73">
        <f t="shared" si="8"/>
        <v>0</v>
      </c>
      <c r="F92" s="1"/>
      <c r="G92" s="353"/>
      <c r="H92" s="95"/>
      <c r="I92" s="96"/>
      <c r="J92" s="96"/>
      <c r="K92" s="73">
        <f t="shared" si="9"/>
        <v>0</v>
      </c>
    </row>
    <row r="93" spans="1:11" x14ac:dyDescent="0.15">
      <c r="A93" s="353"/>
      <c r="B93" s="95"/>
      <c r="C93" s="96"/>
      <c r="D93" s="96"/>
      <c r="E93" s="73">
        <f t="shared" si="8"/>
        <v>0</v>
      </c>
      <c r="F93" s="1"/>
      <c r="G93" s="353"/>
      <c r="H93" s="95"/>
      <c r="I93" s="96"/>
      <c r="J93" s="96"/>
      <c r="K93" s="73">
        <f t="shared" si="9"/>
        <v>0</v>
      </c>
    </row>
    <row r="94" spans="1:11" x14ac:dyDescent="0.15">
      <c r="A94" s="353"/>
      <c r="B94" s="95"/>
      <c r="C94" s="96"/>
      <c r="D94" s="96"/>
      <c r="E94" s="73">
        <f t="shared" si="8"/>
        <v>0</v>
      </c>
      <c r="F94" s="1"/>
      <c r="G94" s="353"/>
      <c r="H94" s="95"/>
      <c r="I94" s="96"/>
      <c r="J94" s="96"/>
      <c r="K94" s="73">
        <f t="shared" si="9"/>
        <v>0</v>
      </c>
    </row>
    <row r="95" spans="1:11" x14ac:dyDescent="0.15">
      <c r="A95" s="353"/>
      <c r="B95" s="95"/>
      <c r="C95" s="96"/>
      <c r="D95" s="96"/>
      <c r="E95" s="73">
        <f t="shared" si="8"/>
        <v>0</v>
      </c>
      <c r="F95" s="1"/>
      <c r="G95" s="353"/>
      <c r="H95" s="95"/>
      <c r="I95" s="96"/>
      <c r="J95" s="96"/>
      <c r="K95" s="73">
        <f t="shared" si="9"/>
        <v>0</v>
      </c>
    </row>
    <row r="96" spans="1:11" x14ac:dyDescent="0.15">
      <c r="A96" s="353"/>
      <c r="B96" s="95"/>
      <c r="C96" s="96"/>
      <c r="D96" s="96"/>
      <c r="E96" s="73">
        <f t="shared" si="8"/>
        <v>0</v>
      </c>
      <c r="F96" s="1"/>
      <c r="G96" s="353"/>
      <c r="H96" s="95"/>
      <c r="I96" s="96"/>
      <c r="J96" s="96"/>
      <c r="K96" s="73">
        <f t="shared" si="9"/>
        <v>0</v>
      </c>
    </row>
    <row r="97" spans="1:11" x14ac:dyDescent="0.15">
      <c r="A97" s="353"/>
      <c r="B97" s="95"/>
      <c r="C97" s="96"/>
      <c r="D97" s="96"/>
      <c r="E97" s="73">
        <f t="shared" si="8"/>
        <v>0</v>
      </c>
      <c r="F97" s="1"/>
      <c r="G97" s="353"/>
      <c r="H97" s="95"/>
      <c r="I97" s="96"/>
      <c r="J97" s="96"/>
      <c r="K97" s="73">
        <f t="shared" si="9"/>
        <v>0</v>
      </c>
    </row>
    <row r="98" spans="1:11" x14ac:dyDescent="0.15">
      <c r="A98" s="353"/>
      <c r="B98" s="95"/>
      <c r="C98" s="96"/>
      <c r="D98" s="96"/>
      <c r="E98" s="73">
        <f t="shared" si="8"/>
        <v>0</v>
      </c>
      <c r="F98" s="1"/>
      <c r="G98" s="353"/>
      <c r="H98" s="95"/>
      <c r="I98" s="96"/>
      <c r="J98" s="96"/>
      <c r="K98" s="73">
        <f t="shared" si="9"/>
        <v>0</v>
      </c>
    </row>
    <row r="99" spans="1:11" x14ac:dyDescent="0.15">
      <c r="A99" s="353"/>
      <c r="B99" s="95"/>
      <c r="C99" s="96"/>
      <c r="D99" s="96"/>
      <c r="E99" s="73">
        <f t="shared" si="8"/>
        <v>0</v>
      </c>
      <c r="F99" s="1"/>
      <c r="G99" s="353"/>
      <c r="H99" s="95"/>
      <c r="I99" s="96"/>
      <c r="J99" s="96"/>
      <c r="K99" s="73">
        <f t="shared" si="9"/>
        <v>0</v>
      </c>
    </row>
    <row r="100" spans="1:11" x14ac:dyDescent="0.15">
      <c r="A100" s="353"/>
      <c r="B100" s="95"/>
      <c r="C100" s="96"/>
      <c r="D100" s="96"/>
      <c r="E100" s="73">
        <f t="shared" si="8"/>
        <v>0</v>
      </c>
      <c r="F100" s="1"/>
      <c r="G100" s="353"/>
      <c r="H100" s="95"/>
      <c r="I100" s="96"/>
      <c r="J100" s="96"/>
      <c r="K100" s="73">
        <f t="shared" si="9"/>
        <v>0</v>
      </c>
    </row>
    <row r="101" spans="1:11" x14ac:dyDescent="0.15">
      <c r="A101" s="353"/>
      <c r="B101" s="95"/>
      <c r="C101" s="96"/>
      <c r="D101" s="96"/>
      <c r="E101" s="73">
        <f t="shared" si="8"/>
        <v>0</v>
      </c>
      <c r="F101" s="1"/>
      <c r="G101" s="353"/>
      <c r="H101" s="95"/>
      <c r="I101" s="96"/>
      <c r="J101" s="96"/>
      <c r="K101" s="73">
        <f t="shared" si="9"/>
        <v>0</v>
      </c>
    </row>
    <row r="102" spans="1:11" x14ac:dyDescent="0.15">
      <c r="A102" s="353"/>
      <c r="B102" s="95"/>
      <c r="C102" s="96"/>
      <c r="D102" s="96"/>
      <c r="E102" s="73">
        <f t="shared" si="8"/>
        <v>0</v>
      </c>
      <c r="F102" s="1"/>
      <c r="G102" s="353"/>
      <c r="H102" s="95"/>
      <c r="I102" s="96"/>
      <c r="J102" s="96"/>
      <c r="K102" s="73">
        <f t="shared" si="9"/>
        <v>0</v>
      </c>
    </row>
    <row r="103" spans="1:11" x14ac:dyDescent="0.15">
      <c r="A103" s="353"/>
      <c r="B103" s="95"/>
      <c r="C103" s="96"/>
      <c r="D103" s="96"/>
      <c r="E103" s="73">
        <f t="shared" si="8"/>
        <v>0</v>
      </c>
      <c r="F103" s="1"/>
      <c r="G103" s="353"/>
      <c r="H103" s="95"/>
      <c r="I103" s="96"/>
      <c r="J103" s="96"/>
      <c r="K103" s="73">
        <f t="shared" si="9"/>
        <v>0</v>
      </c>
    </row>
    <row r="104" spans="1:11" x14ac:dyDescent="0.15">
      <c r="A104" s="353"/>
      <c r="B104" s="95"/>
      <c r="C104" s="96"/>
      <c r="D104" s="96"/>
      <c r="E104" s="73">
        <f t="shared" si="8"/>
        <v>0</v>
      </c>
      <c r="F104" s="1"/>
      <c r="G104" s="353"/>
      <c r="H104" s="95"/>
      <c r="I104" s="96"/>
      <c r="J104" s="96"/>
      <c r="K104" s="73">
        <f t="shared" si="9"/>
        <v>0</v>
      </c>
    </row>
    <row r="105" spans="1:11" x14ac:dyDescent="0.15">
      <c r="A105" s="353"/>
      <c r="B105" s="95"/>
      <c r="C105" s="96"/>
      <c r="D105" s="96"/>
      <c r="E105" s="73">
        <f t="shared" si="8"/>
        <v>0</v>
      </c>
      <c r="F105" s="1"/>
      <c r="G105" s="353"/>
      <c r="H105" s="95"/>
      <c r="I105" s="96"/>
      <c r="J105" s="96"/>
      <c r="K105" s="73">
        <f t="shared" si="9"/>
        <v>0</v>
      </c>
    </row>
    <row r="106" spans="1:11" x14ac:dyDescent="0.15">
      <c r="A106" s="353"/>
      <c r="B106" s="95"/>
      <c r="C106" s="96"/>
      <c r="D106" s="96"/>
      <c r="E106" s="73">
        <f t="shared" si="8"/>
        <v>0</v>
      </c>
      <c r="F106" s="1"/>
      <c r="G106" s="353"/>
      <c r="H106" s="95"/>
      <c r="I106" s="96"/>
      <c r="J106" s="96"/>
      <c r="K106" s="73">
        <f t="shared" si="9"/>
        <v>0</v>
      </c>
    </row>
    <row r="107" spans="1:11" x14ac:dyDescent="0.15">
      <c r="A107" s="353"/>
      <c r="B107" s="95"/>
      <c r="C107" s="96"/>
      <c r="D107" s="96"/>
      <c r="E107" s="73">
        <f t="shared" si="8"/>
        <v>0</v>
      </c>
      <c r="F107" s="1"/>
      <c r="G107" s="353"/>
      <c r="H107" s="95"/>
      <c r="I107" s="96"/>
      <c r="J107" s="96"/>
      <c r="K107" s="73">
        <f t="shared" si="9"/>
        <v>0</v>
      </c>
    </row>
    <row r="108" spans="1:11" ht="14.25" thickBot="1" x14ac:dyDescent="0.2">
      <c r="A108" s="359"/>
      <c r="B108" s="2" t="s">
        <v>5</v>
      </c>
      <c r="C108" s="3"/>
      <c r="D108" s="3"/>
      <c r="E108" s="34">
        <f>SUM(E88:E107)</f>
        <v>0</v>
      </c>
      <c r="F108" s="1"/>
      <c r="G108" s="354"/>
      <c r="H108" s="2" t="s">
        <v>5</v>
      </c>
      <c r="I108" s="3"/>
      <c r="J108" s="3"/>
      <c r="K108" s="34">
        <f>SUM(K88:K107)</f>
        <v>0</v>
      </c>
    </row>
    <row r="109" spans="1:11" x14ac:dyDescent="0.15">
      <c r="A109" s="352" t="s">
        <v>8</v>
      </c>
      <c r="B109" s="93"/>
      <c r="C109" s="94"/>
      <c r="D109" s="94"/>
      <c r="E109" s="72">
        <f>IF(AND(OR(C109=3,C109=4),D109=4),3000,IF(AND(OR(C109=3,C109=4),D109=5),11000,IF(AND(C109=3,D109&gt;5),19000,IF(AND(C109=4,D109=6),19000,IF(AND(C109=4,D109&gt;6),27000,IF(AND(C109=5,D109=7),19000,IF(AND(C109=5,D109&gt;7),28000,IF(AND(C109=5,D109=5),3000,IF(AND(C109=5,D109=6),11000,0)))))))))</f>
        <v>0</v>
      </c>
      <c r="F109" s="1"/>
      <c r="G109" s="352" t="s">
        <v>16</v>
      </c>
      <c r="H109" s="93"/>
      <c r="I109" s="94"/>
      <c r="J109" s="94"/>
      <c r="K109" s="72">
        <f>IF(AND(OR(I109=3,I109=4),J109=4),3000,IF(AND(OR(I109=3,I109=4),J109=5),11000,IF(AND(I109=3,J109&gt;5),19000,IF(AND(I109=4,J109=6),19000,IF(AND(I109=4,J109&gt;6),27000,IF(AND(I109=5,J109=7),19000,IF(AND(I109=5,J109&gt;7),28000,IF(AND(I109=5,J109=5),3000,IF(AND(I109=5,J109=6),11000,0)))))))))</f>
        <v>0</v>
      </c>
    </row>
    <row r="110" spans="1:11" x14ac:dyDescent="0.15">
      <c r="A110" s="353"/>
      <c r="B110" s="95"/>
      <c r="C110" s="96"/>
      <c r="D110" s="96"/>
      <c r="E110" s="73">
        <f t="shared" ref="E110:E128" si="10">IF(AND(OR(C110=3,C110=4),D110=4),3000,IF(AND(OR(C110=3,C110=4),D110=5),11000,IF(AND(C110=3,D110&gt;5),19000,IF(AND(C110=4,D110=6),19000,IF(AND(C110=4,D110&gt;6),27000,IF(AND(C110=5,D110=7),19000,IF(AND(C110=5,D110&gt;7),28000,IF(AND(C110=5,D110=5),3000,IF(AND(C110=5,D110=6),11000,0)))))))))</f>
        <v>0</v>
      </c>
      <c r="F110" s="1"/>
      <c r="G110" s="353"/>
      <c r="H110" s="95"/>
      <c r="I110" s="96"/>
      <c r="J110" s="96"/>
      <c r="K110" s="73">
        <f t="shared" ref="K110:K128" si="11">IF(AND(OR(I110=3,I110=4),J110=4),3000,IF(AND(OR(I110=3,I110=4),J110=5),11000,IF(AND(I110=3,J110&gt;5),19000,IF(AND(I110=4,J110=6),19000,IF(AND(I110=4,J110&gt;6),27000,IF(AND(I110=5,J110=7),19000,IF(AND(I110=5,J110&gt;7),28000,IF(AND(I110=5,J110=5),3000,IF(AND(I110=5,J110=6),11000,0)))))))))</f>
        <v>0</v>
      </c>
    </row>
    <row r="111" spans="1:11" x14ac:dyDescent="0.15">
      <c r="A111" s="353"/>
      <c r="B111" s="95"/>
      <c r="C111" s="96"/>
      <c r="D111" s="96"/>
      <c r="E111" s="73">
        <f t="shared" si="10"/>
        <v>0</v>
      </c>
      <c r="F111" s="1"/>
      <c r="G111" s="353"/>
      <c r="H111" s="95"/>
      <c r="I111" s="96"/>
      <c r="J111" s="96"/>
      <c r="K111" s="73">
        <f t="shared" si="11"/>
        <v>0</v>
      </c>
    </row>
    <row r="112" spans="1:11" x14ac:dyDescent="0.15">
      <c r="A112" s="353"/>
      <c r="B112" s="95"/>
      <c r="C112" s="96"/>
      <c r="D112" s="96"/>
      <c r="E112" s="73">
        <f t="shared" si="10"/>
        <v>0</v>
      </c>
      <c r="F112" s="1"/>
      <c r="G112" s="353"/>
      <c r="H112" s="95"/>
      <c r="I112" s="96"/>
      <c r="J112" s="96"/>
      <c r="K112" s="73">
        <f t="shared" si="11"/>
        <v>0</v>
      </c>
    </row>
    <row r="113" spans="1:11" x14ac:dyDescent="0.15">
      <c r="A113" s="353"/>
      <c r="B113" s="95"/>
      <c r="C113" s="96"/>
      <c r="D113" s="96"/>
      <c r="E113" s="73">
        <f t="shared" si="10"/>
        <v>0</v>
      </c>
      <c r="F113" s="1"/>
      <c r="G113" s="353"/>
      <c r="H113" s="95"/>
      <c r="I113" s="96"/>
      <c r="J113" s="96"/>
      <c r="K113" s="73">
        <f t="shared" si="11"/>
        <v>0</v>
      </c>
    </row>
    <row r="114" spans="1:11" x14ac:dyDescent="0.15">
      <c r="A114" s="353"/>
      <c r="B114" s="95"/>
      <c r="C114" s="96"/>
      <c r="D114" s="96"/>
      <c r="E114" s="73">
        <f t="shared" si="10"/>
        <v>0</v>
      </c>
      <c r="F114" s="1"/>
      <c r="G114" s="353"/>
      <c r="H114" s="95"/>
      <c r="I114" s="96"/>
      <c r="J114" s="96"/>
      <c r="K114" s="73">
        <f t="shared" si="11"/>
        <v>0</v>
      </c>
    </row>
    <row r="115" spans="1:11" x14ac:dyDescent="0.15">
      <c r="A115" s="353"/>
      <c r="B115" s="95"/>
      <c r="C115" s="96"/>
      <c r="D115" s="96"/>
      <c r="E115" s="73">
        <f t="shared" si="10"/>
        <v>0</v>
      </c>
      <c r="F115" s="1"/>
      <c r="G115" s="353"/>
      <c r="H115" s="95"/>
      <c r="I115" s="96"/>
      <c r="J115" s="96"/>
      <c r="K115" s="73">
        <f t="shared" si="11"/>
        <v>0</v>
      </c>
    </row>
    <row r="116" spans="1:11" x14ac:dyDescent="0.15">
      <c r="A116" s="353"/>
      <c r="B116" s="95"/>
      <c r="C116" s="96"/>
      <c r="D116" s="96"/>
      <c r="E116" s="73">
        <f t="shared" si="10"/>
        <v>0</v>
      </c>
      <c r="F116" s="1"/>
      <c r="G116" s="353"/>
      <c r="H116" s="95"/>
      <c r="I116" s="96"/>
      <c r="J116" s="96"/>
      <c r="K116" s="73">
        <f t="shared" si="11"/>
        <v>0</v>
      </c>
    </row>
    <row r="117" spans="1:11" x14ac:dyDescent="0.15">
      <c r="A117" s="353"/>
      <c r="B117" s="95"/>
      <c r="C117" s="96"/>
      <c r="D117" s="96"/>
      <c r="E117" s="73">
        <f t="shared" si="10"/>
        <v>0</v>
      </c>
      <c r="F117" s="1"/>
      <c r="G117" s="353"/>
      <c r="H117" s="95"/>
      <c r="I117" s="96"/>
      <c r="J117" s="96"/>
      <c r="K117" s="73">
        <f t="shared" si="11"/>
        <v>0</v>
      </c>
    </row>
    <row r="118" spans="1:11" x14ac:dyDescent="0.15">
      <c r="A118" s="353"/>
      <c r="B118" s="95"/>
      <c r="C118" s="96"/>
      <c r="D118" s="96"/>
      <c r="E118" s="73">
        <f t="shared" si="10"/>
        <v>0</v>
      </c>
      <c r="F118" s="1"/>
      <c r="G118" s="353"/>
      <c r="H118" s="95"/>
      <c r="I118" s="96"/>
      <c r="J118" s="96"/>
      <c r="K118" s="73">
        <f t="shared" si="11"/>
        <v>0</v>
      </c>
    </row>
    <row r="119" spans="1:11" x14ac:dyDescent="0.15">
      <c r="A119" s="353"/>
      <c r="B119" s="95"/>
      <c r="C119" s="96"/>
      <c r="D119" s="96"/>
      <c r="E119" s="73">
        <f t="shared" si="10"/>
        <v>0</v>
      </c>
      <c r="F119" s="1"/>
      <c r="G119" s="353"/>
      <c r="H119" s="95"/>
      <c r="I119" s="96"/>
      <c r="J119" s="96"/>
      <c r="K119" s="73">
        <f t="shared" si="11"/>
        <v>0</v>
      </c>
    </row>
    <row r="120" spans="1:11" x14ac:dyDescent="0.15">
      <c r="A120" s="353"/>
      <c r="B120" s="95"/>
      <c r="C120" s="96"/>
      <c r="D120" s="96"/>
      <c r="E120" s="73">
        <f t="shared" si="10"/>
        <v>0</v>
      </c>
      <c r="F120" s="1"/>
      <c r="G120" s="353"/>
      <c r="H120" s="95"/>
      <c r="I120" s="96"/>
      <c r="J120" s="96"/>
      <c r="K120" s="73">
        <f t="shared" si="11"/>
        <v>0</v>
      </c>
    </row>
    <row r="121" spans="1:11" x14ac:dyDescent="0.15">
      <c r="A121" s="353"/>
      <c r="B121" s="95"/>
      <c r="C121" s="96"/>
      <c r="D121" s="96"/>
      <c r="E121" s="73">
        <f t="shared" si="10"/>
        <v>0</v>
      </c>
      <c r="F121" s="1"/>
      <c r="G121" s="353"/>
      <c r="H121" s="95"/>
      <c r="I121" s="96"/>
      <c r="J121" s="96"/>
      <c r="K121" s="73">
        <f t="shared" si="11"/>
        <v>0</v>
      </c>
    </row>
    <row r="122" spans="1:11" x14ac:dyDescent="0.15">
      <c r="A122" s="353"/>
      <c r="B122" s="95"/>
      <c r="C122" s="96"/>
      <c r="D122" s="96"/>
      <c r="E122" s="73">
        <f t="shared" si="10"/>
        <v>0</v>
      </c>
      <c r="F122" s="1"/>
      <c r="G122" s="353"/>
      <c r="H122" s="95"/>
      <c r="I122" s="96"/>
      <c r="J122" s="96"/>
      <c r="K122" s="73">
        <f t="shared" si="11"/>
        <v>0</v>
      </c>
    </row>
    <row r="123" spans="1:11" x14ac:dyDescent="0.15">
      <c r="A123" s="353"/>
      <c r="B123" s="95"/>
      <c r="C123" s="96"/>
      <c r="D123" s="96"/>
      <c r="E123" s="73">
        <f t="shared" si="10"/>
        <v>0</v>
      </c>
      <c r="F123" s="1"/>
      <c r="G123" s="353"/>
      <c r="H123" s="95"/>
      <c r="I123" s="96"/>
      <c r="J123" s="96"/>
      <c r="K123" s="73">
        <f t="shared" si="11"/>
        <v>0</v>
      </c>
    </row>
    <row r="124" spans="1:11" x14ac:dyDescent="0.15">
      <c r="A124" s="353"/>
      <c r="B124" s="95"/>
      <c r="C124" s="96"/>
      <c r="D124" s="96"/>
      <c r="E124" s="73">
        <f t="shared" si="10"/>
        <v>0</v>
      </c>
      <c r="F124" s="1"/>
      <c r="G124" s="353"/>
      <c r="H124" s="95"/>
      <c r="I124" s="96"/>
      <c r="J124" s="96"/>
      <c r="K124" s="73">
        <f t="shared" si="11"/>
        <v>0</v>
      </c>
    </row>
    <row r="125" spans="1:11" x14ac:dyDescent="0.15">
      <c r="A125" s="353"/>
      <c r="B125" s="95"/>
      <c r="C125" s="96"/>
      <c r="D125" s="96"/>
      <c r="E125" s="73">
        <f t="shared" si="10"/>
        <v>0</v>
      </c>
      <c r="F125" s="1"/>
      <c r="G125" s="353"/>
      <c r="H125" s="95"/>
      <c r="I125" s="96"/>
      <c r="J125" s="96"/>
      <c r="K125" s="73">
        <f t="shared" si="11"/>
        <v>0</v>
      </c>
    </row>
    <row r="126" spans="1:11" x14ac:dyDescent="0.15">
      <c r="A126" s="353"/>
      <c r="B126" s="95"/>
      <c r="C126" s="96"/>
      <c r="D126" s="96"/>
      <c r="E126" s="73">
        <f t="shared" si="10"/>
        <v>0</v>
      </c>
      <c r="F126" s="1"/>
      <c r="G126" s="353"/>
      <c r="H126" s="95"/>
      <c r="I126" s="96"/>
      <c r="J126" s="96"/>
      <c r="K126" s="73">
        <f t="shared" si="11"/>
        <v>0</v>
      </c>
    </row>
    <row r="127" spans="1:11" x14ac:dyDescent="0.15">
      <c r="A127" s="353"/>
      <c r="B127" s="95"/>
      <c r="C127" s="96"/>
      <c r="D127" s="96"/>
      <c r="E127" s="73">
        <f t="shared" si="10"/>
        <v>0</v>
      </c>
      <c r="F127" s="1"/>
      <c r="G127" s="353"/>
      <c r="H127" s="95"/>
      <c r="I127" s="96"/>
      <c r="J127" s="96"/>
      <c r="K127" s="73">
        <f t="shared" si="11"/>
        <v>0</v>
      </c>
    </row>
    <row r="128" spans="1:11" x14ac:dyDescent="0.15">
      <c r="A128" s="353"/>
      <c r="B128" s="95"/>
      <c r="C128" s="96"/>
      <c r="D128" s="96"/>
      <c r="E128" s="73">
        <f t="shared" si="10"/>
        <v>0</v>
      </c>
      <c r="F128" s="1"/>
      <c r="G128" s="353"/>
      <c r="H128" s="95"/>
      <c r="I128" s="96"/>
      <c r="J128" s="96"/>
      <c r="K128" s="73">
        <f t="shared" si="11"/>
        <v>0</v>
      </c>
    </row>
    <row r="129" spans="1:11" ht="14.25" thickBot="1" x14ac:dyDescent="0.2">
      <c r="A129" s="354"/>
      <c r="B129" s="2" t="s">
        <v>5</v>
      </c>
      <c r="C129" s="3"/>
      <c r="D129" s="3"/>
      <c r="E129" s="34">
        <f>SUM(E109:E128)</f>
        <v>0</v>
      </c>
      <c r="F129" s="1"/>
      <c r="G129" s="354"/>
      <c r="H129" s="2" t="s">
        <v>5</v>
      </c>
      <c r="I129" s="3"/>
      <c r="J129" s="3"/>
      <c r="K129" s="34">
        <f>SUM(K109:K128)</f>
        <v>0</v>
      </c>
    </row>
    <row r="130" spans="1:11" x14ac:dyDescent="0.15">
      <c r="A130" s="352" t="s">
        <v>9</v>
      </c>
      <c r="B130" s="93"/>
      <c r="C130" s="94"/>
      <c r="D130" s="94"/>
      <c r="E130" s="72">
        <f>IF(AND(OR(C130=3,C130=4),D130=4),3000,IF(AND(OR(C130=3,C130=4),D130=5),11000,IF(AND(C130=3,D130&gt;5),19000,IF(AND(C130=4,D130=6),19000,IF(AND(C130=4,D130&gt;6),27000,IF(AND(C130=5,D130=7),19000,IF(AND(C130=5,D130&gt;7),28000,IF(AND(C130=5,D130=5),3000,IF(AND(C130=5,D130=6),11000,0)))))))))</f>
        <v>0</v>
      </c>
      <c r="F130" s="1"/>
      <c r="G130" s="352" t="s">
        <v>17</v>
      </c>
      <c r="H130" s="93"/>
      <c r="I130" s="94"/>
      <c r="J130" s="94"/>
      <c r="K130" s="72">
        <f>IF(AND(OR(I130=3,I130=4),J130=4),3000,IF(AND(OR(I130=3,I130=4),J130=5),11000,IF(AND(I130=3,J130&gt;5),19000,IF(AND(I130=4,J130=6),19000,IF(AND(I130=4,J130&gt;6),27000,IF(AND(I130=5,J130=7),19000,IF(AND(I130=5,J130&gt;7),28000,IF(AND(I130=5,J130=5),3000,IF(AND(I130=5,J130=6),11000,0)))))))))</f>
        <v>0</v>
      </c>
    </row>
    <row r="131" spans="1:11" x14ac:dyDescent="0.15">
      <c r="A131" s="353"/>
      <c r="B131" s="95"/>
      <c r="C131" s="96"/>
      <c r="D131" s="96"/>
      <c r="E131" s="73">
        <f t="shared" ref="E131:E149" si="12">IF(AND(OR(C131=3,C131=4),D131=4),3000,IF(AND(OR(C131=3,C131=4),D131=5),11000,IF(AND(C131=3,D131&gt;5),19000,IF(AND(C131=4,D131=6),19000,IF(AND(C131=4,D131&gt;6),27000,IF(AND(C131=5,D131=7),19000,IF(AND(C131=5,D131&gt;7),28000,IF(AND(C131=5,D131=5),3000,IF(AND(C131=5,D131=6),11000,0)))))))))</f>
        <v>0</v>
      </c>
      <c r="F131" s="1"/>
      <c r="G131" s="353"/>
      <c r="H131" s="95"/>
      <c r="I131" s="96"/>
      <c r="J131" s="96"/>
      <c r="K131" s="73">
        <f t="shared" ref="K131:K149" si="13">IF(AND(OR(I131=3,I131=4),J131=4),3000,IF(AND(OR(I131=3,I131=4),J131=5),11000,IF(AND(I131=3,J131&gt;5),19000,IF(AND(I131=4,J131=6),19000,IF(AND(I131=4,J131&gt;6),27000,IF(AND(I131=5,J131=7),19000,IF(AND(I131=5,J131&gt;7),28000,IF(AND(I131=5,J131=5),3000,IF(AND(I131=5,J131=6),11000,0)))))))))</f>
        <v>0</v>
      </c>
    </row>
    <row r="132" spans="1:11" x14ac:dyDescent="0.15">
      <c r="A132" s="353"/>
      <c r="B132" s="95"/>
      <c r="C132" s="96"/>
      <c r="D132" s="96"/>
      <c r="E132" s="73">
        <f t="shared" si="12"/>
        <v>0</v>
      </c>
      <c r="F132" s="1"/>
      <c r="G132" s="353"/>
      <c r="H132" s="95"/>
      <c r="I132" s="96"/>
      <c r="J132" s="96"/>
      <c r="K132" s="73">
        <f t="shared" si="13"/>
        <v>0</v>
      </c>
    </row>
    <row r="133" spans="1:11" x14ac:dyDescent="0.15">
      <c r="A133" s="353"/>
      <c r="B133" s="95"/>
      <c r="C133" s="96"/>
      <c r="D133" s="96"/>
      <c r="E133" s="73">
        <f t="shared" si="12"/>
        <v>0</v>
      </c>
      <c r="F133" s="1"/>
      <c r="G133" s="353"/>
      <c r="H133" s="95"/>
      <c r="I133" s="96"/>
      <c r="J133" s="96"/>
      <c r="K133" s="73">
        <f t="shared" si="13"/>
        <v>0</v>
      </c>
    </row>
    <row r="134" spans="1:11" x14ac:dyDescent="0.15">
      <c r="A134" s="353"/>
      <c r="B134" s="95"/>
      <c r="C134" s="96"/>
      <c r="D134" s="96"/>
      <c r="E134" s="73">
        <f t="shared" si="12"/>
        <v>0</v>
      </c>
      <c r="F134" s="1"/>
      <c r="G134" s="353"/>
      <c r="H134" s="95"/>
      <c r="I134" s="96"/>
      <c r="J134" s="96"/>
      <c r="K134" s="73">
        <f t="shared" si="13"/>
        <v>0</v>
      </c>
    </row>
    <row r="135" spans="1:11" x14ac:dyDescent="0.15">
      <c r="A135" s="353"/>
      <c r="B135" s="95"/>
      <c r="C135" s="96"/>
      <c r="D135" s="96"/>
      <c r="E135" s="73">
        <f t="shared" si="12"/>
        <v>0</v>
      </c>
      <c r="F135" s="1"/>
      <c r="G135" s="353"/>
      <c r="H135" s="95"/>
      <c r="I135" s="96"/>
      <c r="J135" s="96"/>
      <c r="K135" s="73">
        <f t="shared" si="13"/>
        <v>0</v>
      </c>
    </row>
    <row r="136" spans="1:11" x14ac:dyDescent="0.15">
      <c r="A136" s="353"/>
      <c r="B136" s="95"/>
      <c r="C136" s="96"/>
      <c r="D136" s="96"/>
      <c r="E136" s="73">
        <f t="shared" si="12"/>
        <v>0</v>
      </c>
      <c r="F136" s="1"/>
      <c r="G136" s="353"/>
      <c r="H136" s="95"/>
      <c r="I136" s="96"/>
      <c r="J136" s="96"/>
      <c r="K136" s="73">
        <f t="shared" si="13"/>
        <v>0</v>
      </c>
    </row>
    <row r="137" spans="1:11" x14ac:dyDescent="0.15">
      <c r="A137" s="353"/>
      <c r="B137" s="95"/>
      <c r="C137" s="96"/>
      <c r="D137" s="96"/>
      <c r="E137" s="73">
        <f t="shared" si="12"/>
        <v>0</v>
      </c>
      <c r="F137" s="1"/>
      <c r="G137" s="353"/>
      <c r="H137" s="95"/>
      <c r="I137" s="96"/>
      <c r="J137" s="96"/>
      <c r="K137" s="73">
        <f t="shared" si="13"/>
        <v>0</v>
      </c>
    </row>
    <row r="138" spans="1:11" x14ac:dyDescent="0.15">
      <c r="A138" s="353"/>
      <c r="B138" s="95"/>
      <c r="C138" s="96"/>
      <c r="D138" s="96"/>
      <c r="E138" s="73">
        <f t="shared" si="12"/>
        <v>0</v>
      </c>
      <c r="F138" s="1"/>
      <c r="G138" s="353"/>
      <c r="H138" s="95"/>
      <c r="I138" s="96"/>
      <c r="J138" s="96"/>
      <c r="K138" s="73">
        <f t="shared" si="13"/>
        <v>0</v>
      </c>
    </row>
    <row r="139" spans="1:11" x14ac:dyDescent="0.15">
      <c r="A139" s="353"/>
      <c r="B139" s="95"/>
      <c r="C139" s="96"/>
      <c r="D139" s="96"/>
      <c r="E139" s="73">
        <f t="shared" si="12"/>
        <v>0</v>
      </c>
      <c r="F139" s="1"/>
      <c r="G139" s="353"/>
      <c r="H139" s="95"/>
      <c r="I139" s="96"/>
      <c r="J139" s="96"/>
      <c r="K139" s="73">
        <f t="shared" si="13"/>
        <v>0</v>
      </c>
    </row>
    <row r="140" spans="1:11" x14ac:dyDescent="0.15">
      <c r="A140" s="353"/>
      <c r="B140" s="95"/>
      <c r="C140" s="96"/>
      <c r="D140" s="96"/>
      <c r="E140" s="73">
        <f t="shared" si="12"/>
        <v>0</v>
      </c>
      <c r="F140" s="1"/>
      <c r="G140" s="353"/>
      <c r="H140" s="95"/>
      <c r="I140" s="96"/>
      <c r="J140" s="96"/>
      <c r="K140" s="73">
        <f t="shared" si="13"/>
        <v>0</v>
      </c>
    </row>
    <row r="141" spans="1:11" x14ac:dyDescent="0.15">
      <c r="A141" s="353"/>
      <c r="B141" s="95"/>
      <c r="C141" s="96"/>
      <c r="D141" s="96"/>
      <c r="E141" s="73">
        <f t="shared" si="12"/>
        <v>0</v>
      </c>
      <c r="F141" s="1"/>
      <c r="G141" s="353"/>
      <c r="H141" s="95"/>
      <c r="I141" s="96"/>
      <c r="J141" s="96"/>
      <c r="K141" s="73">
        <f t="shared" si="13"/>
        <v>0</v>
      </c>
    </row>
    <row r="142" spans="1:11" x14ac:dyDescent="0.15">
      <c r="A142" s="353"/>
      <c r="B142" s="95"/>
      <c r="C142" s="96"/>
      <c r="D142" s="96"/>
      <c r="E142" s="73">
        <f t="shared" si="12"/>
        <v>0</v>
      </c>
      <c r="F142" s="1"/>
      <c r="G142" s="353"/>
      <c r="H142" s="95"/>
      <c r="I142" s="96"/>
      <c r="J142" s="96"/>
      <c r="K142" s="73">
        <f t="shared" si="13"/>
        <v>0</v>
      </c>
    </row>
    <row r="143" spans="1:11" x14ac:dyDescent="0.15">
      <c r="A143" s="353"/>
      <c r="B143" s="95"/>
      <c r="C143" s="96"/>
      <c r="D143" s="96"/>
      <c r="E143" s="73">
        <f t="shared" si="12"/>
        <v>0</v>
      </c>
      <c r="F143" s="1"/>
      <c r="G143" s="353"/>
      <c r="H143" s="95"/>
      <c r="I143" s="96"/>
      <c r="J143" s="96"/>
      <c r="K143" s="73">
        <f t="shared" si="13"/>
        <v>0</v>
      </c>
    </row>
    <row r="144" spans="1:11" x14ac:dyDescent="0.15">
      <c r="A144" s="353"/>
      <c r="B144" s="95"/>
      <c r="C144" s="96"/>
      <c r="D144" s="96"/>
      <c r="E144" s="73">
        <f t="shared" si="12"/>
        <v>0</v>
      </c>
      <c r="F144" s="1"/>
      <c r="G144" s="353"/>
      <c r="H144" s="95"/>
      <c r="I144" s="96"/>
      <c r="J144" s="96"/>
      <c r="K144" s="73">
        <f t="shared" si="13"/>
        <v>0</v>
      </c>
    </row>
    <row r="145" spans="1:11" x14ac:dyDescent="0.15">
      <c r="A145" s="353"/>
      <c r="B145" s="95"/>
      <c r="C145" s="96"/>
      <c r="D145" s="96"/>
      <c r="E145" s="73">
        <f t="shared" si="12"/>
        <v>0</v>
      </c>
      <c r="F145" s="1"/>
      <c r="G145" s="353"/>
      <c r="H145" s="95"/>
      <c r="I145" s="96"/>
      <c r="J145" s="96"/>
      <c r="K145" s="73">
        <f t="shared" si="13"/>
        <v>0</v>
      </c>
    </row>
    <row r="146" spans="1:11" x14ac:dyDescent="0.15">
      <c r="A146" s="353"/>
      <c r="B146" s="95"/>
      <c r="C146" s="96"/>
      <c r="D146" s="96"/>
      <c r="E146" s="73">
        <f t="shared" si="12"/>
        <v>0</v>
      </c>
      <c r="F146" s="1"/>
      <c r="G146" s="353"/>
      <c r="H146" s="95"/>
      <c r="I146" s="96"/>
      <c r="J146" s="96"/>
      <c r="K146" s="73">
        <f t="shared" si="13"/>
        <v>0</v>
      </c>
    </row>
    <row r="147" spans="1:11" x14ac:dyDescent="0.15">
      <c r="A147" s="353"/>
      <c r="B147" s="95"/>
      <c r="C147" s="96"/>
      <c r="D147" s="96"/>
      <c r="E147" s="73">
        <f t="shared" si="12"/>
        <v>0</v>
      </c>
      <c r="F147" s="1"/>
      <c r="G147" s="353"/>
      <c r="H147" s="95"/>
      <c r="I147" s="96"/>
      <c r="J147" s="96"/>
      <c r="K147" s="73">
        <f t="shared" si="13"/>
        <v>0</v>
      </c>
    </row>
    <row r="148" spans="1:11" x14ac:dyDescent="0.15">
      <c r="A148" s="353"/>
      <c r="B148" s="95"/>
      <c r="C148" s="96"/>
      <c r="D148" s="96"/>
      <c r="E148" s="73">
        <f t="shared" si="12"/>
        <v>0</v>
      </c>
      <c r="F148" s="1"/>
      <c r="G148" s="353"/>
      <c r="H148" s="95"/>
      <c r="I148" s="96"/>
      <c r="J148" s="96"/>
      <c r="K148" s="73">
        <f t="shared" si="13"/>
        <v>0</v>
      </c>
    </row>
    <row r="149" spans="1:11" x14ac:dyDescent="0.15">
      <c r="A149" s="353"/>
      <c r="B149" s="95"/>
      <c r="C149" s="96"/>
      <c r="D149" s="96"/>
      <c r="E149" s="73">
        <f t="shared" si="12"/>
        <v>0</v>
      </c>
      <c r="F149" s="1"/>
      <c r="G149" s="353"/>
      <c r="H149" s="95"/>
      <c r="I149" s="96"/>
      <c r="J149" s="96"/>
      <c r="K149" s="73">
        <f t="shared" si="13"/>
        <v>0</v>
      </c>
    </row>
    <row r="150" spans="1:11" ht="14.25" thickBot="1" x14ac:dyDescent="0.2">
      <c r="A150" s="354"/>
      <c r="B150" s="2" t="s">
        <v>5</v>
      </c>
      <c r="C150" s="3"/>
      <c r="D150" s="3"/>
      <c r="E150" s="34">
        <f>SUM(E130:E149)</f>
        <v>0</v>
      </c>
      <c r="F150" s="1"/>
      <c r="G150" s="362"/>
      <c r="H150" s="109" t="s">
        <v>5</v>
      </c>
      <c r="I150" s="110"/>
      <c r="J150" s="110"/>
      <c r="K150" s="111">
        <f>SUM(K130:K149)</f>
        <v>0</v>
      </c>
    </row>
    <row r="151" spans="1:11" ht="14.25" thickBot="1" x14ac:dyDescent="0.2">
      <c r="A151" s="1"/>
      <c r="B151" s="1"/>
      <c r="C151" s="1"/>
      <c r="D151" s="1"/>
      <c r="E151" s="32"/>
      <c r="F151" s="31"/>
      <c r="G151" s="360" t="s">
        <v>10</v>
      </c>
      <c r="H151" s="361"/>
      <c r="I151" s="74"/>
      <c r="J151" s="74"/>
      <c r="K151" s="75">
        <f>SUM(E45,E66,E87,E108,E129,E150,K150,K129,K108,K87,K66,K45)</f>
        <v>0</v>
      </c>
    </row>
    <row r="152" spans="1:1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</sheetData>
  <mergeCells count="49">
    <mergeCell ref="A1:K1"/>
    <mergeCell ref="A7:C7"/>
    <mergeCell ref="D7:D8"/>
    <mergeCell ref="E7:E8"/>
    <mergeCell ref="F7:H8"/>
    <mergeCell ref="I7:I8"/>
    <mergeCell ref="J7:K8"/>
    <mergeCell ref="A8:B8"/>
    <mergeCell ref="A9:B11"/>
    <mergeCell ref="F9:H9"/>
    <mergeCell ref="J9:K9"/>
    <mergeCell ref="F10:H10"/>
    <mergeCell ref="J10:K10"/>
    <mergeCell ref="F11:H11"/>
    <mergeCell ref="J11:K11"/>
    <mergeCell ref="A12:B15"/>
    <mergeCell ref="F12:H12"/>
    <mergeCell ref="J12:K12"/>
    <mergeCell ref="F13:H13"/>
    <mergeCell ref="J13:K13"/>
    <mergeCell ref="F14:H14"/>
    <mergeCell ref="J14:K14"/>
    <mergeCell ref="F15:H15"/>
    <mergeCell ref="J15:K15"/>
    <mergeCell ref="A46:A66"/>
    <mergeCell ref="G46:G66"/>
    <mergeCell ref="A16:B19"/>
    <mergeCell ref="F16:H16"/>
    <mergeCell ref="J16:K16"/>
    <mergeCell ref="F17:H17"/>
    <mergeCell ref="J17:K17"/>
    <mergeCell ref="F18:H18"/>
    <mergeCell ref="J18:K18"/>
    <mergeCell ref="F19:H19"/>
    <mergeCell ref="J19:K19"/>
    <mergeCell ref="A20:D20"/>
    <mergeCell ref="F20:H20"/>
    <mergeCell ref="J20:K20"/>
    <mergeCell ref="A25:A45"/>
    <mergeCell ref="G25:G45"/>
    <mergeCell ref="A130:A150"/>
    <mergeCell ref="G130:G150"/>
    <mergeCell ref="G151:H151"/>
    <mergeCell ref="A67:A87"/>
    <mergeCell ref="G67:G87"/>
    <mergeCell ref="A88:A108"/>
    <mergeCell ref="G88:G108"/>
    <mergeCell ref="A109:A129"/>
    <mergeCell ref="G109:G129"/>
  </mergeCells>
  <phoneticPr fontId="1"/>
  <dataValidations count="2">
    <dataValidation type="whole" allowBlank="1" showInputMessage="1" showErrorMessage="1" sqref="J25:J151 D25:D150" xr:uid="{D9D6E934-674B-4B58-B073-0E0B9EB37047}">
      <formula1>0</formula1>
      <formula2>100</formula2>
    </dataValidation>
    <dataValidation type="whole" allowBlank="1" showInputMessage="1" showErrorMessage="1" sqref="I25:I151 C25:C150" xr:uid="{B2AB8FC7-3CEC-4D10-8C8F-91C40E347962}">
      <formula1>3</formula1>
      <formula2>5</formula2>
    </dataValidation>
  </dataValidations>
  <pageMargins left="0.9055118110236221" right="0.70866141732283472" top="0.74803149606299213" bottom="0.74803149606299213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様式１（計画書）</vt:lpstr>
      <vt:lpstr>〔記載例〕様式１（計画書）</vt:lpstr>
      <vt:lpstr>(参考)延べ人月数カウント用→</vt:lpstr>
      <vt:lpstr>〔使い方〕例１</vt:lpstr>
      <vt:lpstr>〔使い方〕例２</vt:lpstr>
      <vt:lpstr>別シート</vt:lpstr>
      <vt:lpstr>'〔記載例〕様式１（計画書）'!Print_Area</vt:lpstr>
      <vt:lpstr>別シート!Print_Area</vt:lpstr>
      <vt:lpstr>'様式１（計画書）'!Print_Area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竹川 由夏</cp:lastModifiedBy>
  <cp:lastPrinted>2026-08-21T08:29:08Z</cp:lastPrinted>
  <dcterms:created xsi:type="dcterms:W3CDTF">2015-01-09T08:42:22Z</dcterms:created>
  <dcterms:modified xsi:type="dcterms:W3CDTF">2026-08-21T08:37:52Z</dcterms:modified>
</cp:coreProperties>
</file>