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package/2006/relationships/metadata/core-properties" Target="docProps/core.xml" /><Relationship Id="rId2" Type="http://schemas.openxmlformats.org/package/2006/relationships/metadata/thumbnail" Target="docProps/thumbnail.wmf" /><Relationship Id="rId1" Type="http://schemas.openxmlformats.org/officeDocument/2006/relationships/officeDocument" Target="xl/workbook.xml" /><Relationship Id="rId4"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1"/>
  <workbookPr defaultThemeVersion="124226"/>
  <mc:AlternateContent>
    <mc:Choice Requires="x15">
      <x15ac:absPath xmlns:x15ac="http://schemas.microsoft.com/office/spreadsheetml/2010/11/ac" url="Z:\0001 管理係\0017 介護施設運営補助関係\04 定期巡回サービス訪問看護充実支援補助事業\05 令和7年度\03-2　【市→事業所】【市分①】事業実施にかかる照会※県分と同時進行\02 事業所あて照会起案\"/>
    </mc:Choice>
  </mc:AlternateContent>
  <xr:revisionPtr revIDLastSave="0" documentId="13_ncr:1_{F9EA8325-A654-40F2-B23B-94F5AED7E536}" xr6:coauthVersionLast="36" xr6:coauthVersionMax="47" xr10:uidLastSave="{00000000-0000-0000-0000-000000000000}"/>
  <bookViews>
    <workbookView xWindow="28680" yWindow="-120" windowWidth="29040" windowHeight="15720" xr2:uid="{00000000-000D-0000-FFFF-FFFF00000000}"/>
  </bookViews>
  <sheets>
    <sheet name="様式１（計画書）" sheetId="11" r:id="rId1"/>
    <sheet name="〔記載例〕様式１（計画書）" sheetId="22" r:id="rId2"/>
    <sheet name="(参考)延べ人月数カウント用→" sheetId="24" r:id="rId3"/>
    <sheet name="〔使い方〕例1" sheetId="9" r:id="rId4"/>
    <sheet name="〔使い方〕例2" sheetId="13" r:id="rId5"/>
    <sheet name="別シート" sheetId="25" r:id="rId6"/>
  </sheets>
  <calcPr calcId="191029"/>
</workbook>
</file>

<file path=xl/calcChain.xml><?xml version="1.0" encoding="utf-8"?>
<calcChain xmlns="http://schemas.openxmlformats.org/spreadsheetml/2006/main">
  <c r="H77" i="22" l="1"/>
  <c r="H76" i="22"/>
  <c r="H75" i="22"/>
  <c r="H74" i="22"/>
  <c r="H73" i="22"/>
  <c r="H72" i="22"/>
  <c r="H70" i="22"/>
  <c r="H71" i="22"/>
  <c r="H69" i="22"/>
  <c r="H68" i="22"/>
  <c r="H67" i="22"/>
  <c r="H60" i="22"/>
  <c r="H59" i="22"/>
  <c r="H58" i="22"/>
  <c r="H57" i="22"/>
  <c r="H56" i="22"/>
  <c r="H55" i="22"/>
  <c r="H54" i="22"/>
  <c r="H53" i="22"/>
  <c r="H52" i="22"/>
  <c r="H51" i="22"/>
  <c r="H50" i="22"/>
  <c r="H40" i="22"/>
  <c r="H39" i="22"/>
  <c r="H38" i="22"/>
  <c r="H37" i="22"/>
  <c r="H36" i="22"/>
  <c r="H35" i="22"/>
  <c r="H34" i="22"/>
  <c r="H33" i="22"/>
  <c r="H32" i="22"/>
  <c r="H31" i="22"/>
  <c r="H30" i="22"/>
  <c r="H60" i="11"/>
  <c r="H59" i="11"/>
  <c r="H58" i="11"/>
  <c r="H57" i="11"/>
  <c r="H56" i="11"/>
  <c r="H55" i="11"/>
  <c r="H54" i="11"/>
  <c r="H53" i="11"/>
  <c r="H52" i="11"/>
  <c r="H51" i="11"/>
  <c r="H50" i="11"/>
  <c r="H40" i="11"/>
  <c r="H39" i="11"/>
  <c r="H38" i="11"/>
  <c r="H37" i="11"/>
  <c r="H36" i="11"/>
  <c r="H35" i="11"/>
  <c r="H34" i="11"/>
  <c r="H33" i="11"/>
  <c r="H32" i="11"/>
  <c r="H31" i="11"/>
  <c r="H30" i="11"/>
  <c r="G67" i="11" l="1"/>
  <c r="H67" i="11"/>
  <c r="G68" i="11"/>
  <c r="H68" i="11"/>
  <c r="G69" i="11"/>
  <c r="H69" i="11"/>
  <c r="I69" i="11" s="1"/>
  <c r="G70" i="11"/>
  <c r="H70" i="11"/>
  <c r="I70" i="11" s="1"/>
  <c r="G71" i="11"/>
  <c r="H71" i="11"/>
  <c r="G72" i="11"/>
  <c r="H72" i="11"/>
  <c r="G73" i="11"/>
  <c r="H73" i="11"/>
  <c r="I73" i="11" s="1"/>
  <c r="G74" i="11"/>
  <c r="H74" i="11"/>
  <c r="I74" i="11" s="1"/>
  <c r="G75" i="11"/>
  <c r="H75" i="11"/>
  <c r="G76" i="11"/>
  <c r="H76" i="11"/>
  <c r="G77" i="11"/>
  <c r="H77" i="11"/>
  <c r="I77" i="11" s="1"/>
  <c r="F78" i="11"/>
  <c r="G84" i="11"/>
  <c r="H84" i="11"/>
  <c r="G85" i="11"/>
  <c r="H85" i="11"/>
  <c r="G86" i="11"/>
  <c r="H86" i="11"/>
  <c r="I86" i="11" s="1"/>
  <c r="G87" i="11"/>
  <c r="H87" i="11"/>
  <c r="I87" i="11" s="1"/>
  <c r="G88" i="11"/>
  <c r="H88" i="11"/>
  <c r="I88" i="11" s="1"/>
  <c r="G89" i="11"/>
  <c r="H89" i="11"/>
  <c r="G90" i="11"/>
  <c r="H90" i="11"/>
  <c r="I90" i="11" s="1"/>
  <c r="G91" i="11"/>
  <c r="H91" i="11"/>
  <c r="I91" i="11"/>
  <c r="G92" i="11"/>
  <c r="H92" i="11"/>
  <c r="I92" i="11" s="1"/>
  <c r="G93" i="11"/>
  <c r="H93" i="11"/>
  <c r="G94" i="11"/>
  <c r="H94" i="11"/>
  <c r="I94" i="11" s="1"/>
  <c r="F95" i="11"/>
  <c r="G101" i="11"/>
  <c r="H101" i="11"/>
  <c r="G102" i="11"/>
  <c r="H102" i="11"/>
  <c r="G103" i="11"/>
  <c r="H103" i="11"/>
  <c r="I103" i="11" s="1"/>
  <c r="G104" i="11"/>
  <c r="H104" i="11"/>
  <c r="I104" i="11" s="1"/>
  <c r="G105" i="11"/>
  <c r="H105" i="11"/>
  <c r="I105" i="11" s="1"/>
  <c r="G106" i="11"/>
  <c r="H106" i="11"/>
  <c r="G107" i="11"/>
  <c r="H107" i="11"/>
  <c r="I107" i="11" s="1"/>
  <c r="G108" i="11"/>
  <c r="H108" i="11"/>
  <c r="I108" i="11"/>
  <c r="G109" i="11"/>
  <c r="H109" i="11"/>
  <c r="I109" i="11" s="1"/>
  <c r="G110" i="11"/>
  <c r="H110" i="11"/>
  <c r="G111" i="11"/>
  <c r="H111" i="11"/>
  <c r="I111" i="11" s="1"/>
  <c r="F112" i="11"/>
  <c r="G118" i="11"/>
  <c r="H118" i="11"/>
  <c r="G119" i="11"/>
  <c r="H119" i="11"/>
  <c r="G120" i="11"/>
  <c r="H120" i="11"/>
  <c r="I120" i="11" s="1"/>
  <c r="G121" i="11"/>
  <c r="H121" i="11"/>
  <c r="I121" i="11"/>
  <c r="G122" i="11"/>
  <c r="H122" i="11"/>
  <c r="I122" i="11" s="1"/>
  <c r="G123" i="11"/>
  <c r="H123" i="11"/>
  <c r="G124" i="11"/>
  <c r="H124" i="11"/>
  <c r="I124" i="11" s="1"/>
  <c r="G125" i="11"/>
  <c r="H125" i="11"/>
  <c r="I125" i="11" s="1"/>
  <c r="G126" i="11"/>
  <c r="H126" i="11"/>
  <c r="I126" i="11" s="1"/>
  <c r="G127" i="11"/>
  <c r="H127" i="11"/>
  <c r="G128" i="11"/>
  <c r="H128" i="11"/>
  <c r="I128" i="11" s="1"/>
  <c r="F129" i="11"/>
  <c r="G135" i="11"/>
  <c r="H135" i="11"/>
  <c r="G136" i="11"/>
  <c r="H136" i="11"/>
  <c r="G137" i="11"/>
  <c r="H137" i="11"/>
  <c r="I137" i="11" s="1"/>
  <c r="G138" i="11"/>
  <c r="H138" i="11"/>
  <c r="I138" i="11"/>
  <c r="G139" i="11"/>
  <c r="H139" i="11"/>
  <c r="G140" i="11"/>
  <c r="H140" i="11"/>
  <c r="G141" i="11"/>
  <c r="H141" i="11"/>
  <c r="I141" i="11" s="1"/>
  <c r="G142" i="11"/>
  <c r="H142" i="11"/>
  <c r="I142" i="11" s="1"/>
  <c r="G143" i="11"/>
  <c r="H143" i="11"/>
  <c r="G144" i="11"/>
  <c r="H144" i="11"/>
  <c r="G145" i="11"/>
  <c r="H145" i="11"/>
  <c r="I145" i="11" s="1"/>
  <c r="F146" i="11"/>
  <c r="G152" i="11"/>
  <c r="H152" i="11"/>
  <c r="G153" i="11"/>
  <c r="H153" i="11"/>
  <c r="G154" i="11"/>
  <c r="H154" i="11"/>
  <c r="I154" i="11" s="1"/>
  <c r="G155" i="11"/>
  <c r="H155" i="11"/>
  <c r="I155" i="11" s="1"/>
  <c r="G156" i="11"/>
  <c r="I156" i="11" s="1"/>
  <c r="H156" i="11"/>
  <c r="G157" i="11"/>
  <c r="H157" i="11"/>
  <c r="G158" i="11"/>
  <c r="H158" i="11"/>
  <c r="I158" i="11" s="1"/>
  <c r="G159" i="11"/>
  <c r="H159" i="11"/>
  <c r="I159" i="11" s="1"/>
  <c r="G160" i="11"/>
  <c r="H160" i="11"/>
  <c r="G161" i="11"/>
  <c r="H161" i="11"/>
  <c r="G162" i="11"/>
  <c r="H162" i="11"/>
  <c r="I162" i="11" s="1"/>
  <c r="F163" i="11"/>
  <c r="G169" i="11"/>
  <c r="H169" i="11"/>
  <c r="G170" i="11"/>
  <c r="H170" i="11"/>
  <c r="G171" i="11"/>
  <c r="H171" i="11"/>
  <c r="I171" i="11" s="1"/>
  <c r="G172" i="11"/>
  <c r="H172" i="11"/>
  <c r="I172" i="11" s="1"/>
  <c r="G173" i="11"/>
  <c r="H173" i="11"/>
  <c r="G174" i="11"/>
  <c r="H174" i="11"/>
  <c r="G175" i="11"/>
  <c r="H175" i="11"/>
  <c r="I175" i="11" s="1"/>
  <c r="G176" i="11"/>
  <c r="H176" i="11"/>
  <c r="I176" i="11" s="1"/>
  <c r="G177" i="11"/>
  <c r="H177" i="11"/>
  <c r="G178" i="11"/>
  <c r="H178" i="11"/>
  <c r="G179" i="11"/>
  <c r="H179" i="11"/>
  <c r="I179" i="11" s="1"/>
  <c r="F180" i="11"/>
  <c r="G186" i="11"/>
  <c r="H186" i="11"/>
  <c r="G187" i="11"/>
  <c r="I187" i="11" s="1"/>
  <c r="H187" i="11"/>
  <c r="G188" i="11"/>
  <c r="H188" i="11"/>
  <c r="I188" i="11" s="1"/>
  <c r="G189" i="11"/>
  <c r="H189" i="11"/>
  <c r="I189" i="11" s="1"/>
  <c r="G190" i="11"/>
  <c r="H190" i="11"/>
  <c r="I190" i="11" s="1"/>
  <c r="G191" i="11"/>
  <c r="H191" i="11"/>
  <c r="G192" i="11"/>
  <c r="H192" i="11"/>
  <c r="I192" i="11" s="1"/>
  <c r="G193" i="11"/>
  <c r="H193" i="11"/>
  <c r="I193" i="11"/>
  <c r="G194" i="11"/>
  <c r="H194" i="11"/>
  <c r="G195" i="11"/>
  <c r="H195" i="11"/>
  <c r="G196" i="11"/>
  <c r="H196" i="11"/>
  <c r="I196" i="11" s="1"/>
  <c r="F197" i="11"/>
  <c r="G203" i="11"/>
  <c r="H203" i="11"/>
  <c r="G204" i="11"/>
  <c r="H204" i="11"/>
  <c r="G205" i="11"/>
  <c r="H205" i="11"/>
  <c r="I205" i="11" s="1"/>
  <c r="G206" i="11"/>
  <c r="H206" i="11"/>
  <c r="I206" i="11" s="1"/>
  <c r="G207" i="11"/>
  <c r="H207" i="11"/>
  <c r="G208" i="11"/>
  <c r="H208" i="11"/>
  <c r="G209" i="11"/>
  <c r="H209" i="11"/>
  <c r="I209" i="11" s="1"/>
  <c r="G210" i="11"/>
  <c r="H210" i="11"/>
  <c r="I210" i="11" s="1"/>
  <c r="G211" i="11"/>
  <c r="H211" i="11"/>
  <c r="G212" i="11"/>
  <c r="H212" i="11"/>
  <c r="G213" i="11"/>
  <c r="H213" i="11"/>
  <c r="I213" i="11" s="1"/>
  <c r="F214" i="11"/>
  <c r="I136" i="11" l="1"/>
  <c r="I93" i="11"/>
  <c r="I106" i="11"/>
  <c r="I143" i="11"/>
  <c r="I207" i="11"/>
  <c r="I194" i="11"/>
  <c r="I169" i="11"/>
  <c r="I152" i="11"/>
  <c r="I139" i="11"/>
  <c r="I76" i="11"/>
  <c r="I72" i="11"/>
  <c r="I212" i="11"/>
  <c r="I178" i="11"/>
  <c r="I174" i="11"/>
  <c r="I123" i="11"/>
  <c r="I118" i="11"/>
  <c r="I85" i="11"/>
  <c r="I203" i="11"/>
  <c r="I161" i="11"/>
  <c r="I101" i="11"/>
  <c r="I67" i="11"/>
  <c r="I208" i="11"/>
  <c r="I195" i="11"/>
  <c r="I177" i="11"/>
  <c r="I170" i="11"/>
  <c r="I157" i="11"/>
  <c r="I144" i="11"/>
  <c r="I135" i="11"/>
  <c r="I110" i="11"/>
  <c r="I102" i="11"/>
  <c r="I75" i="11"/>
  <c r="I68" i="11"/>
  <c r="I211" i="11"/>
  <c r="I204" i="11"/>
  <c r="I191" i="11"/>
  <c r="I186" i="11"/>
  <c r="I197" i="11" s="1"/>
  <c r="I173" i="11"/>
  <c r="I160" i="11"/>
  <c r="I153" i="11"/>
  <c r="I140" i="11"/>
  <c r="I127" i="11"/>
  <c r="I119" i="11"/>
  <c r="I89" i="11"/>
  <c r="I84" i="11"/>
  <c r="I95" i="11" s="1"/>
  <c r="I71" i="11"/>
  <c r="G214" i="11"/>
  <c r="G197" i="11"/>
  <c r="G180" i="11"/>
  <c r="G163" i="11"/>
  <c r="G146" i="11"/>
  <c r="G129" i="11"/>
  <c r="G112" i="11"/>
  <c r="G95" i="11"/>
  <c r="G78" i="11"/>
  <c r="I146" i="11" l="1"/>
  <c r="I163" i="11"/>
  <c r="I78" i="11"/>
  <c r="I129" i="11"/>
  <c r="I214" i="11"/>
  <c r="I112" i="11"/>
  <c r="I180" i="11"/>
  <c r="K71" i="25"/>
  <c r="E71" i="25"/>
  <c r="K70" i="25"/>
  <c r="E70" i="25"/>
  <c r="K69" i="25"/>
  <c r="E69" i="25"/>
  <c r="K68" i="25"/>
  <c r="E68" i="25"/>
  <c r="K67" i="25"/>
  <c r="E67" i="25"/>
  <c r="K66" i="25"/>
  <c r="E66" i="25"/>
  <c r="K65" i="25"/>
  <c r="K72" i="25" s="1"/>
  <c r="E65" i="25"/>
  <c r="E72" i="25" s="1"/>
  <c r="K63" i="25"/>
  <c r="E63" i="25"/>
  <c r="K62" i="25"/>
  <c r="E62" i="25"/>
  <c r="K61" i="25"/>
  <c r="E61" i="25"/>
  <c r="K60" i="25"/>
  <c r="E60" i="25"/>
  <c r="K59" i="25"/>
  <c r="E59" i="25"/>
  <c r="K58" i="25"/>
  <c r="E58" i="25"/>
  <c r="K57" i="25"/>
  <c r="K64" i="25" s="1"/>
  <c r="E57" i="25"/>
  <c r="E64" i="25" s="1"/>
  <c r="K55" i="25"/>
  <c r="E55" i="25"/>
  <c r="K54" i="25"/>
  <c r="E54" i="25"/>
  <c r="K53" i="25"/>
  <c r="E53" i="25"/>
  <c r="K52" i="25"/>
  <c r="E52" i="25"/>
  <c r="K51" i="25"/>
  <c r="E51" i="25"/>
  <c r="K50" i="25"/>
  <c r="E50" i="25"/>
  <c r="K49" i="25"/>
  <c r="K56" i="25" s="1"/>
  <c r="E49" i="25"/>
  <c r="E56" i="25" s="1"/>
  <c r="K47" i="25"/>
  <c r="E47" i="25"/>
  <c r="K46" i="25"/>
  <c r="E46" i="25"/>
  <c r="K45" i="25"/>
  <c r="E45" i="25"/>
  <c r="K44" i="25"/>
  <c r="E44" i="25"/>
  <c r="K43" i="25"/>
  <c r="E43" i="25"/>
  <c r="K42" i="25"/>
  <c r="E42" i="25"/>
  <c r="K41" i="25"/>
  <c r="K48" i="25" s="1"/>
  <c r="E41" i="25"/>
  <c r="E48" i="25" s="1"/>
  <c r="K39" i="25"/>
  <c r="E39" i="25"/>
  <c r="K38" i="25"/>
  <c r="E38" i="25"/>
  <c r="K37" i="25"/>
  <c r="E37" i="25"/>
  <c r="K36" i="25"/>
  <c r="E36" i="25"/>
  <c r="K35" i="25"/>
  <c r="E35" i="25"/>
  <c r="K34" i="25"/>
  <c r="E34" i="25"/>
  <c r="K33" i="25"/>
  <c r="K40" i="25" s="1"/>
  <c r="E33" i="25"/>
  <c r="E40" i="25" s="1"/>
  <c r="K31" i="25"/>
  <c r="E31" i="25"/>
  <c r="K30" i="25"/>
  <c r="E30" i="25"/>
  <c r="K29" i="25"/>
  <c r="E29" i="25"/>
  <c r="K28" i="25"/>
  <c r="E28" i="25"/>
  <c r="K27" i="25"/>
  <c r="E27" i="25"/>
  <c r="K26" i="25"/>
  <c r="E26" i="25"/>
  <c r="K25" i="25"/>
  <c r="K32" i="25" s="1"/>
  <c r="E25" i="25"/>
  <c r="E32" i="25" s="1"/>
  <c r="E19" i="25"/>
  <c r="F19" i="25" s="1"/>
  <c r="E18" i="25"/>
  <c r="F18" i="25" s="1"/>
  <c r="E17" i="25"/>
  <c r="F17" i="25" s="1"/>
  <c r="E16" i="25"/>
  <c r="F16" i="25" s="1"/>
  <c r="E15" i="25"/>
  <c r="F15" i="25" s="1"/>
  <c r="E14" i="25"/>
  <c r="F14" i="25" s="1"/>
  <c r="E13" i="25"/>
  <c r="F13" i="25" s="1"/>
  <c r="E12" i="25"/>
  <c r="F12" i="25" s="1"/>
  <c r="E11" i="25"/>
  <c r="F11" i="25" s="1"/>
  <c r="E10" i="25"/>
  <c r="F10" i="25" s="1"/>
  <c r="E9" i="25"/>
  <c r="E20" i="25" s="1"/>
  <c r="K73" i="25" l="1"/>
  <c r="F9" i="25"/>
  <c r="F20" i="25" l="1"/>
  <c r="I10" i="13" l="1"/>
  <c r="I11" i="13"/>
  <c r="I12" i="13"/>
  <c r="I13" i="13"/>
  <c r="I14" i="13"/>
  <c r="I15" i="13"/>
  <c r="I16" i="13"/>
  <c r="I17" i="13"/>
  <c r="I18" i="13"/>
  <c r="I19" i="13"/>
  <c r="I9" i="13"/>
  <c r="I10" i="9"/>
  <c r="I11" i="9"/>
  <c r="I12" i="9"/>
  <c r="I13" i="9"/>
  <c r="I14" i="9"/>
  <c r="I15" i="9"/>
  <c r="I16" i="9"/>
  <c r="I17" i="9"/>
  <c r="I18" i="9"/>
  <c r="I19" i="9"/>
  <c r="I9" i="9"/>
  <c r="F214" i="22" l="1"/>
  <c r="H213" i="22"/>
  <c r="G213" i="22"/>
  <c r="H212" i="22"/>
  <c r="G212" i="22"/>
  <c r="H211" i="22"/>
  <c r="G211" i="22"/>
  <c r="H210" i="22"/>
  <c r="G210" i="22"/>
  <c r="H209" i="22"/>
  <c r="I209" i="22" s="1"/>
  <c r="G209" i="22"/>
  <c r="H208" i="22"/>
  <c r="I208" i="22" s="1"/>
  <c r="G208" i="22"/>
  <c r="H207" i="22"/>
  <c r="G207" i="22"/>
  <c r="H206" i="22"/>
  <c r="G206" i="22"/>
  <c r="H205" i="22"/>
  <c r="G205" i="22"/>
  <c r="H204" i="22"/>
  <c r="I204" i="22" s="1"/>
  <c r="G204" i="22"/>
  <c r="H203" i="22"/>
  <c r="G203" i="22"/>
  <c r="G214" i="22" s="1"/>
  <c r="F197" i="22"/>
  <c r="H196" i="22"/>
  <c r="G196" i="22"/>
  <c r="H195" i="22"/>
  <c r="G195" i="22"/>
  <c r="H194" i="22"/>
  <c r="G194" i="22"/>
  <c r="H193" i="22"/>
  <c r="G193" i="22"/>
  <c r="H192" i="22"/>
  <c r="G192" i="22"/>
  <c r="H191" i="22"/>
  <c r="G191" i="22"/>
  <c r="I191" i="22" s="1"/>
  <c r="H190" i="22"/>
  <c r="G190" i="22"/>
  <c r="I190" i="22" s="1"/>
  <c r="H189" i="22"/>
  <c r="G189" i="22"/>
  <c r="H188" i="22"/>
  <c r="I188" i="22" s="1"/>
  <c r="G188" i="22"/>
  <c r="H187" i="22"/>
  <c r="G187" i="22"/>
  <c r="H186" i="22"/>
  <c r="G186" i="22"/>
  <c r="G197" i="22" s="1"/>
  <c r="F180" i="22"/>
  <c r="H179" i="22"/>
  <c r="G179" i="22"/>
  <c r="H178" i="22"/>
  <c r="I178" i="22" s="1"/>
  <c r="G178" i="22"/>
  <c r="H177" i="22"/>
  <c r="G177" i="22"/>
  <c r="H176" i="22"/>
  <c r="G176" i="22"/>
  <c r="I176" i="22" s="1"/>
  <c r="H175" i="22"/>
  <c r="G175" i="22"/>
  <c r="H174" i="22"/>
  <c r="G174" i="22"/>
  <c r="H173" i="22"/>
  <c r="G173" i="22"/>
  <c r="H172" i="22"/>
  <c r="G172" i="22"/>
  <c r="I172" i="22" s="1"/>
  <c r="H171" i="22"/>
  <c r="G171" i="22"/>
  <c r="H170" i="22"/>
  <c r="G170" i="22"/>
  <c r="H169" i="22"/>
  <c r="G169" i="22"/>
  <c r="G180" i="22" s="1"/>
  <c r="F163" i="22"/>
  <c r="H162" i="22"/>
  <c r="I162" i="22" s="1"/>
  <c r="G162" i="22"/>
  <c r="H161" i="22"/>
  <c r="I161" i="22" s="1"/>
  <c r="G161" i="22"/>
  <c r="H160" i="22"/>
  <c r="G160" i="22"/>
  <c r="H159" i="22"/>
  <c r="G159" i="22"/>
  <c r="H158" i="22"/>
  <c r="G158" i="22"/>
  <c r="H157" i="22"/>
  <c r="I157" i="22" s="1"/>
  <c r="G157" i="22"/>
  <c r="H156" i="22"/>
  <c r="G156" i="22"/>
  <c r="I156" i="22" s="1"/>
  <c r="H155" i="22"/>
  <c r="G155" i="22"/>
  <c r="H154" i="22"/>
  <c r="G154" i="22"/>
  <c r="I154" i="22" s="1"/>
  <c r="H153" i="22"/>
  <c r="G153" i="22"/>
  <c r="H152" i="22"/>
  <c r="G152" i="22"/>
  <c r="F146" i="22"/>
  <c r="H145" i="22"/>
  <c r="G145" i="22"/>
  <c r="I145" i="22" s="1"/>
  <c r="H144" i="22"/>
  <c r="G144" i="22"/>
  <c r="H143" i="22"/>
  <c r="G143" i="22"/>
  <c r="H142" i="22"/>
  <c r="G142" i="22"/>
  <c r="H141" i="22"/>
  <c r="I141" i="22" s="1"/>
  <c r="G141" i="22"/>
  <c r="H140" i="22"/>
  <c r="I140" i="22" s="1"/>
  <c r="G140" i="22"/>
  <c r="H139" i="22"/>
  <c r="G139" i="22"/>
  <c r="H138" i="22"/>
  <c r="G138" i="22"/>
  <c r="H137" i="22"/>
  <c r="G137" i="22"/>
  <c r="I137" i="22" s="1"/>
  <c r="H136" i="22"/>
  <c r="I136" i="22" s="1"/>
  <c r="G136" i="22"/>
  <c r="H135" i="22"/>
  <c r="G135" i="22"/>
  <c r="G146" i="22" s="1"/>
  <c r="F129" i="22"/>
  <c r="H128" i="22"/>
  <c r="G128" i="22"/>
  <c r="I128" i="22" s="1"/>
  <c r="H127" i="22"/>
  <c r="G127" i="22"/>
  <c r="I127" i="22" s="1"/>
  <c r="H126" i="22"/>
  <c r="G126" i="22"/>
  <c r="H125" i="22"/>
  <c r="G125" i="22"/>
  <c r="H124" i="22"/>
  <c r="G124" i="22"/>
  <c r="H123" i="22"/>
  <c r="G123" i="22"/>
  <c r="H122" i="22"/>
  <c r="G122" i="22"/>
  <c r="H121" i="22"/>
  <c r="G121" i="22"/>
  <c r="I121" i="22" s="1"/>
  <c r="H120" i="22"/>
  <c r="I120" i="22" s="1"/>
  <c r="G120" i="22"/>
  <c r="H119" i="22"/>
  <c r="I119" i="22" s="1"/>
  <c r="G119" i="22"/>
  <c r="H118" i="22"/>
  <c r="G118" i="22"/>
  <c r="G129" i="22" s="1"/>
  <c r="F112" i="22"/>
  <c r="H111" i="22"/>
  <c r="G111" i="22"/>
  <c r="H110" i="22"/>
  <c r="I110" i="22" s="1"/>
  <c r="G110" i="22"/>
  <c r="H109" i="22"/>
  <c r="G109" i="22"/>
  <c r="H108" i="22"/>
  <c r="G108" i="22"/>
  <c r="H107" i="22"/>
  <c r="G107" i="22"/>
  <c r="H106" i="22"/>
  <c r="G106" i="22"/>
  <c r="I106" i="22" s="1"/>
  <c r="H105" i="22"/>
  <c r="G105" i="22"/>
  <c r="H104" i="22"/>
  <c r="G104" i="22"/>
  <c r="H103" i="22"/>
  <c r="G103" i="22"/>
  <c r="H102" i="22"/>
  <c r="G102" i="22"/>
  <c r="H101" i="22"/>
  <c r="G101" i="22"/>
  <c r="G112" i="22" s="1"/>
  <c r="F95" i="22"/>
  <c r="H94" i="22"/>
  <c r="I94" i="22" s="1"/>
  <c r="G94" i="22"/>
  <c r="H93" i="22"/>
  <c r="I93" i="22" s="1"/>
  <c r="G93" i="22"/>
  <c r="H92" i="22"/>
  <c r="G92" i="22"/>
  <c r="I92" i="22" s="1"/>
  <c r="H91" i="22"/>
  <c r="G91" i="22"/>
  <c r="H90" i="22"/>
  <c r="G90" i="22"/>
  <c r="H89" i="22"/>
  <c r="I89" i="22" s="1"/>
  <c r="G89" i="22"/>
  <c r="H88" i="22"/>
  <c r="G88" i="22"/>
  <c r="H87" i="22"/>
  <c r="G87" i="22"/>
  <c r="H86" i="22"/>
  <c r="G86" i="22"/>
  <c r="H85" i="22"/>
  <c r="G85" i="22"/>
  <c r="H84" i="22"/>
  <c r="G84" i="22"/>
  <c r="F78" i="22"/>
  <c r="G77" i="22"/>
  <c r="G76" i="22"/>
  <c r="G75" i="22"/>
  <c r="I75" i="22" s="1"/>
  <c r="G74" i="22"/>
  <c r="I73" i="22"/>
  <c r="G73" i="22"/>
  <c r="I72" i="22"/>
  <c r="G72" i="22"/>
  <c r="G71" i="22"/>
  <c r="I71" i="22" s="1"/>
  <c r="G70" i="22"/>
  <c r="G69" i="22"/>
  <c r="I69" i="22" s="1"/>
  <c r="I68" i="22"/>
  <c r="G68" i="22"/>
  <c r="G67" i="22"/>
  <c r="F61" i="22"/>
  <c r="G60" i="22"/>
  <c r="G59" i="22"/>
  <c r="G58" i="22"/>
  <c r="I58" i="22" s="1"/>
  <c r="G57" i="22"/>
  <c r="G56" i="22"/>
  <c r="G55" i="22"/>
  <c r="G54" i="22"/>
  <c r="G53" i="22"/>
  <c r="I52" i="22"/>
  <c r="G52" i="22"/>
  <c r="G51" i="22"/>
  <c r="G50" i="22"/>
  <c r="F40" i="22"/>
  <c r="G40" i="22" s="1"/>
  <c r="F39" i="22"/>
  <c r="G39" i="22" s="1"/>
  <c r="F38" i="22"/>
  <c r="G38" i="22" s="1"/>
  <c r="F37" i="22"/>
  <c r="G37" i="22" s="1"/>
  <c r="F36" i="22"/>
  <c r="G36" i="22" s="1"/>
  <c r="F35" i="22"/>
  <c r="G35" i="22" s="1"/>
  <c r="F34" i="22"/>
  <c r="G34" i="22" s="1"/>
  <c r="F33" i="22"/>
  <c r="G33" i="22" s="1"/>
  <c r="I33" i="22" s="1"/>
  <c r="F32" i="22"/>
  <c r="G32" i="22" s="1"/>
  <c r="F31" i="22"/>
  <c r="G31" i="22" s="1"/>
  <c r="F30" i="22"/>
  <c r="G30" i="22" s="1"/>
  <c r="F40" i="11"/>
  <c r="F39" i="11"/>
  <c r="F37" i="11"/>
  <c r="F33" i="11"/>
  <c r="I91" i="22" l="1"/>
  <c r="I196" i="22"/>
  <c r="I37" i="22"/>
  <c r="I187" i="22"/>
  <c r="I195" i="22"/>
  <c r="I155" i="22"/>
  <c r="I54" i="22"/>
  <c r="I124" i="22"/>
  <c r="I159" i="22"/>
  <c r="I194" i="22"/>
  <c r="I60" i="22"/>
  <c r="I87" i="22"/>
  <c r="I122" i="22"/>
  <c r="I192" i="22"/>
  <c r="I77" i="22"/>
  <c r="I70" i="22"/>
  <c r="I88" i="22"/>
  <c r="I158" i="22"/>
  <c r="I193" i="22"/>
  <c r="I38" i="22"/>
  <c r="I55" i="22"/>
  <c r="I76" i="22"/>
  <c r="I103" i="22"/>
  <c r="I111" i="22"/>
  <c r="I138" i="22"/>
  <c r="I173" i="22"/>
  <c r="I31" i="22"/>
  <c r="I104" i="22"/>
  <c r="I174" i="22"/>
  <c r="I153" i="22"/>
  <c r="I57" i="22"/>
  <c r="I105" i="22"/>
  <c r="I175" i="22"/>
  <c r="I210" i="22"/>
  <c r="G78" i="22"/>
  <c r="G61" i="22"/>
  <c r="I51" i="22"/>
  <c r="I107" i="22"/>
  <c r="I142" i="22"/>
  <c r="I177" i="22"/>
  <c r="I212" i="22"/>
  <c r="I86" i="22"/>
  <c r="I108" i="22"/>
  <c r="I143" i="22"/>
  <c r="I170" i="22"/>
  <c r="I205" i="22"/>
  <c r="I36" i="22"/>
  <c r="I53" i="22"/>
  <c r="I74" i="22"/>
  <c r="I109" i="22"/>
  <c r="I144" i="22"/>
  <c r="I171" i="22"/>
  <c r="I179" i="22"/>
  <c r="I189" i="22"/>
  <c r="I102" i="22"/>
  <c r="I39" i="22"/>
  <c r="I32" i="22"/>
  <c r="I40" i="22"/>
  <c r="I56" i="22"/>
  <c r="I90" i="22"/>
  <c r="I123" i="22"/>
  <c r="I211" i="22"/>
  <c r="I34" i="22"/>
  <c r="I84" i="22"/>
  <c r="I125" i="22"/>
  <c r="I206" i="22"/>
  <c r="I213" i="22"/>
  <c r="I139" i="22"/>
  <c r="I35" i="22"/>
  <c r="I59" i="22"/>
  <c r="I85" i="22"/>
  <c r="I126" i="22"/>
  <c r="I152" i="22"/>
  <c r="I160" i="22"/>
  <c r="I207" i="22"/>
  <c r="G41" i="22"/>
  <c r="I30" i="22"/>
  <c r="G95" i="22"/>
  <c r="F41" i="22"/>
  <c r="I101" i="22"/>
  <c r="I169" i="22"/>
  <c r="I50" i="22"/>
  <c r="I118" i="22"/>
  <c r="I186" i="22"/>
  <c r="G163" i="22"/>
  <c r="I67" i="22"/>
  <c r="I135" i="22"/>
  <c r="I203" i="22"/>
  <c r="F31" i="11"/>
  <c r="I16" i="25" l="1"/>
  <c r="J16" i="25" s="1"/>
  <c r="I17" i="25"/>
  <c r="J17" i="25" s="1"/>
  <c r="I19" i="25"/>
  <c r="J19" i="25" s="1"/>
  <c r="I15" i="25"/>
  <c r="J15" i="25" s="1"/>
  <c r="I9" i="25"/>
  <c r="J9" i="25" s="1"/>
  <c r="I11" i="25"/>
  <c r="J11" i="25" s="1"/>
  <c r="I18" i="25"/>
  <c r="J18" i="25" s="1"/>
  <c r="I12" i="25"/>
  <c r="J12" i="25" s="1"/>
  <c r="I13" i="25"/>
  <c r="J13" i="25" s="1"/>
  <c r="I14" i="25"/>
  <c r="J14" i="25" s="1"/>
  <c r="I10" i="25"/>
  <c r="J10" i="25" s="1"/>
  <c r="I163" i="22"/>
  <c r="I95" i="22"/>
  <c r="I197" i="22"/>
  <c r="I61" i="22"/>
  <c r="I129" i="22"/>
  <c r="I112" i="22"/>
  <c r="I180" i="22"/>
  <c r="I78" i="22"/>
  <c r="I41" i="22"/>
  <c r="I214" i="22"/>
  <c r="I146" i="22"/>
  <c r="E13" i="9"/>
  <c r="F13" i="9" s="1"/>
  <c r="J13" i="9" s="1"/>
  <c r="E16" i="9"/>
  <c r="F16" i="9" s="1"/>
  <c r="J16" i="9" s="1"/>
  <c r="E19" i="9"/>
  <c r="F19" i="9" s="1"/>
  <c r="J19" i="9" s="1"/>
  <c r="E18" i="9"/>
  <c r="F18" i="9" s="1"/>
  <c r="J18" i="9" s="1"/>
  <c r="E17" i="9"/>
  <c r="F17" i="9" s="1"/>
  <c r="J17" i="9" s="1"/>
  <c r="E15" i="9"/>
  <c r="F15" i="9" s="1"/>
  <c r="J15" i="9" s="1"/>
  <c r="E14" i="9"/>
  <c r="F14" i="9" s="1"/>
  <c r="J14" i="9" s="1"/>
  <c r="E12" i="9"/>
  <c r="F12" i="9" s="1"/>
  <c r="J12" i="9" s="1"/>
  <c r="E11" i="9"/>
  <c r="F11" i="9" s="1"/>
  <c r="J11" i="9" s="1"/>
  <c r="E10" i="9"/>
  <c r="F10" i="9" s="1"/>
  <c r="J10" i="9" s="1"/>
  <c r="E9" i="9"/>
  <c r="F9" i="9" s="1"/>
  <c r="J9" i="9" s="1"/>
  <c r="E19" i="13"/>
  <c r="E18" i="13"/>
  <c r="E17" i="13"/>
  <c r="E16" i="13"/>
  <c r="E15" i="13"/>
  <c r="E14" i="13"/>
  <c r="E13" i="13"/>
  <c r="E12" i="13"/>
  <c r="E9" i="13"/>
  <c r="E10" i="13"/>
  <c r="J20" i="25" l="1"/>
  <c r="F38" i="11"/>
  <c r="F36" i="11"/>
  <c r="F35" i="11"/>
  <c r="F34" i="11"/>
  <c r="F32" i="11"/>
  <c r="F30" i="11"/>
  <c r="F19" i="13"/>
  <c r="J19" i="13" s="1"/>
  <c r="F18" i="13"/>
  <c r="J18" i="13" s="1"/>
  <c r="F17" i="13"/>
  <c r="J17" i="13" s="1"/>
  <c r="F16" i="13"/>
  <c r="J16" i="13" s="1"/>
  <c r="F15" i="13"/>
  <c r="J15" i="13" s="1"/>
  <c r="F14" i="13"/>
  <c r="J14" i="13" s="1"/>
  <c r="F13" i="13"/>
  <c r="J13" i="13" s="1"/>
  <c r="F12" i="13"/>
  <c r="J12" i="13" s="1"/>
  <c r="E11" i="13"/>
  <c r="F11" i="13" s="1"/>
  <c r="J11" i="13" s="1"/>
  <c r="F10" i="13"/>
  <c r="J10" i="13" s="1"/>
  <c r="F9" i="13"/>
  <c r="J9" i="13" s="1"/>
  <c r="E71" i="13"/>
  <c r="E70" i="13"/>
  <c r="E69" i="13"/>
  <c r="E68" i="13"/>
  <c r="E67" i="13"/>
  <c r="E66" i="13"/>
  <c r="E65" i="13"/>
  <c r="K71" i="13"/>
  <c r="K70" i="13"/>
  <c r="K69" i="13"/>
  <c r="K68" i="13"/>
  <c r="K67" i="13"/>
  <c r="K66" i="13"/>
  <c r="K65" i="13"/>
  <c r="K63" i="13"/>
  <c r="K62" i="13"/>
  <c r="K61" i="13"/>
  <c r="K60" i="13"/>
  <c r="K59" i="13"/>
  <c r="K58" i="13"/>
  <c r="K57" i="13"/>
  <c r="E63" i="13"/>
  <c r="E62" i="13"/>
  <c r="E61" i="13"/>
  <c r="E60" i="13"/>
  <c r="E59" i="13"/>
  <c r="E58" i="13"/>
  <c r="E57" i="13"/>
  <c r="E55" i="13"/>
  <c r="E54" i="13"/>
  <c r="E53" i="13"/>
  <c r="E52" i="13"/>
  <c r="E51" i="13"/>
  <c r="E50" i="13"/>
  <c r="E49" i="13"/>
  <c r="K55" i="13"/>
  <c r="K54" i="13"/>
  <c r="K53" i="13"/>
  <c r="K52" i="13"/>
  <c r="K51" i="13"/>
  <c r="K50" i="13"/>
  <c r="K49" i="13"/>
  <c r="K47" i="13"/>
  <c r="K46" i="13"/>
  <c r="K45" i="13"/>
  <c r="K44" i="13"/>
  <c r="K43" i="13"/>
  <c r="K42" i="13"/>
  <c r="K41" i="13"/>
  <c r="E47" i="13"/>
  <c r="E46" i="13"/>
  <c r="E45" i="13"/>
  <c r="E44" i="13"/>
  <c r="E43" i="13"/>
  <c r="E42" i="13"/>
  <c r="E41" i="13"/>
  <c r="E39" i="13"/>
  <c r="E38" i="13"/>
  <c r="E37" i="13"/>
  <c r="E36" i="13"/>
  <c r="E35" i="13"/>
  <c r="E34" i="13"/>
  <c r="E33" i="13"/>
  <c r="K39" i="13"/>
  <c r="K38" i="13"/>
  <c r="K37" i="13"/>
  <c r="K36" i="13"/>
  <c r="K35" i="13"/>
  <c r="K34" i="13"/>
  <c r="K33" i="13"/>
  <c r="K31" i="13"/>
  <c r="K30" i="13"/>
  <c r="K29" i="13"/>
  <c r="K28" i="13"/>
  <c r="K27" i="13"/>
  <c r="K26" i="13"/>
  <c r="K25" i="13"/>
  <c r="E31" i="13"/>
  <c r="E30" i="13"/>
  <c r="E29" i="13"/>
  <c r="E28" i="13"/>
  <c r="E27" i="13"/>
  <c r="E26" i="13"/>
  <c r="E25" i="13"/>
  <c r="K71" i="9"/>
  <c r="K70" i="9"/>
  <c r="K69" i="9"/>
  <c r="K68" i="9"/>
  <c r="K67" i="9"/>
  <c r="K66" i="9"/>
  <c r="K65" i="9"/>
  <c r="E71" i="9"/>
  <c r="E70" i="9"/>
  <c r="E69" i="9"/>
  <c r="E68" i="9"/>
  <c r="E67" i="9"/>
  <c r="E66" i="9"/>
  <c r="E65" i="9"/>
  <c r="E63" i="9"/>
  <c r="E62" i="9"/>
  <c r="E61" i="9"/>
  <c r="E60" i="9"/>
  <c r="E59" i="9"/>
  <c r="E58" i="9"/>
  <c r="E57" i="9"/>
  <c r="K63" i="9"/>
  <c r="K62" i="9"/>
  <c r="K61" i="9"/>
  <c r="K60" i="9"/>
  <c r="K59" i="9"/>
  <c r="K58" i="9"/>
  <c r="K57" i="9"/>
  <c r="K55" i="9"/>
  <c r="K54" i="9"/>
  <c r="K53" i="9"/>
  <c r="K52" i="9"/>
  <c r="K51" i="9"/>
  <c r="K50" i="9"/>
  <c r="K49" i="9"/>
  <c r="E55" i="9"/>
  <c r="E54" i="9"/>
  <c r="E53" i="9"/>
  <c r="E52" i="9"/>
  <c r="E51" i="9"/>
  <c r="E50" i="9"/>
  <c r="E49" i="9"/>
  <c r="E47" i="9"/>
  <c r="E46" i="9"/>
  <c r="E45" i="9"/>
  <c r="E44" i="9"/>
  <c r="E43" i="9"/>
  <c r="E42" i="9"/>
  <c r="E41" i="9"/>
  <c r="K47" i="9"/>
  <c r="K46" i="9"/>
  <c r="K45" i="9"/>
  <c r="K44" i="9"/>
  <c r="K43" i="9"/>
  <c r="K42" i="9"/>
  <c r="K41" i="9"/>
  <c r="K39" i="9"/>
  <c r="K38" i="9"/>
  <c r="K37" i="9"/>
  <c r="K36" i="9"/>
  <c r="K35" i="9"/>
  <c r="K34" i="9"/>
  <c r="K33" i="9"/>
  <c r="E39" i="9"/>
  <c r="E38" i="9"/>
  <c r="E37" i="9"/>
  <c r="E36" i="9"/>
  <c r="E35" i="9"/>
  <c r="E34" i="9"/>
  <c r="E33" i="9"/>
  <c r="K26" i="9"/>
  <c r="K31" i="9"/>
  <c r="K30" i="9"/>
  <c r="K29" i="9"/>
  <c r="K28" i="9"/>
  <c r="K27" i="9"/>
  <c r="K25" i="9"/>
  <c r="K72" i="13" l="1"/>
  <c r="E72" i="13"/>
  <c r="K64" i="13"/>
  <c r="E64" i="13"/>
  <c r="K56" i="13"/>
  <c r="E56" i="13"/>
  <c r="K48" i="13"/>
  <c r="K40" i="13"/>
  <c r="E40" i="13"/>
  <c r="K32" i="13"/>
  <c r="E32" i="13"/>
  <c r="E31" i="9"/>
  <c r="E30" i="9"/>
  <c r="E29" i="9"/>
  <c r="E28" i="9"/>
  <c r="E27" i="9"/>
  <c r="E26" i="9"/>
  <c r="E25" i="9"/>
  <c r="E32" i="9" l="1"/>
  <c r="E48" i="13"/>
  <c r="E20" i="13"/>
  <c r="K73" i="13"/>
  <c r="F20" i="13" l="1"/>
  <c r="J20" i="13"/>
  <c r="F61" i="11"/>
  <c r="G40" i="11"/>
  <c r="I40" i="11" s="1"/>
  <c r="G39" i="11"/>
  <c r="I39" i="11" s="1"/>
  <c r="G38" i="11"/>
  <c r="I38" i="11" s="1"/>
  <c r="G37" i="11"/>
  <c r="I37" i="11" s="1"/>
  <c r="G36" i="11"/>
  <c r="I36" i="11" s="1"/>
  <c r="G35" i="11"/>
  <c r="I35" i="11" s="1"/>
  <c r="G34" i="11"/>
  <c r="I34" i="11" s="1"/>
  <c r="G33" i="11"/>
  <c r="I33" i="11" s="1"/>
  <c r="G32" i="11"/>
  <c r="I32" i="11" s="1"/>
  <c r="G31" i="11"/>
  <c r="I31" i="11" s="1"/>
  <c r="G30" i="11"/>
  <c r="I30" i="11" s="1"/>
  <c r="G60" i="11"/>
  <c r="I60" i="11" s="1"/>
  <c r="G59" i="11"/>
  <c r="I59" i="11" s="1"/>
  <c r="G58" i="11"/>
  <c r="I58" i="11" s="1"/>
  <c r="G57" i="11"/>
  <c r="I57" i="11" s="1"/>
  <c r="G56" i="11"/>
  <c r="I56" i="11" s="1"/>
  <c r="G55" i="11"/>
  <c r="I55" i="11" s="1"/>
  <c r="G54" i="11"/>
  <c r="I54" i="11" s="1"/>
  <c r="G53" i="11"/>
  <c r="I53" i="11" s="1"/>
  <c r="G52" i="11"/>
  <c r="I52" i="11" s="1"/>
  <c r="G51" i="11"/>
  <c r="I51" i="11" s="1"/>
  <c r="G50" i="11"/>
  <c r="I50" i="11" s="1"/>
  <c r="I41" i="11" l="1"/>
  <c r="I61" i="11"/>
  <c r="G61" i="11"/>
  <c r="F41" i="11"/>
  <c r="G41" i="11"/>
  <c r="E20" i="9" l="1"/>
  <c r="E40" i="9"/>
  <c r="E72" i="9"/>
  <c r="E64" i="9"/>
  <c r="E56" i="9"/>
  <c r="E48" i="9"/>
  <c r="K72" i="9"/>
  <c r="K64" i="9"/>
  <c r="K48" i="9"/>
  <c r="K40" i="9"/>
  <c r="K32" i="9"/>
  <c r="K56" i="9"/>
  <c r="J20" i="9" l="1"/>
  <c r="F20" i="9"/>
  <c r="K73" i="9"/>
</calcChain>
</file>

<file path=xl/sharedStrings.xml><?xml version="1.0" encoding="utf-8"?>
<sst xmlns="http://schemas.openxmlformats.org/spreadsheetml/2006/main" count="845" uniqueCount="93">
  <si>
    <t>利用者名</t>
    <rPh sb="0" eb="3">
      <t>リヨウシャ</t>
    </rPh>
    <rPh sb="3" eb="4">
      <t>メイ</t>
    </rPh>
    <phoneticPr fontId="1"/>
  </si>
  <si>
    <t>４月</t>
    <rPh sb="1" eb="2">
      <t>ガツ</t>
    </rPh>
    <phoneticPr fontId="1"/>
  </si>
  <si>
    <t>訪問回数</t>
    <rPh sb="0" eb="2">
      <t>ホウモン</t>
    </rPh>
    <rPh sb="2" eb="4">
      <t>カイスウ</t>
    </rPh>
    <phoneticPr fontId="1"/>
  </si>
  <si>
    <t>要介護度</t>
    <rPh sb="0" eb="4">
      <t>ヨウカイゴド</t>
    </rPh>
    <phoneticPr fontId="1"/>
  </si>
  <si>
    <t>５月</t>
  </si>
  <si>
    <t>小計</t>
    <rPh sb="0" eb="2">
      <t>ショウケイ</t>
    </rPh>
    <phoneticPr fontId="1"/>
  </si>
  <si>
    <t>６月</t>
  </si>
  <si>
    <t>７月</t>
  </si>
  <si>
    <t>８月</t>
  </si>
  <si>
    <t>９月</t>
  </si>
  <si>
    <t>合計</t>
    <rPh sb="0" eb="2">
      <t>ゴウケイ</t>
    </rPh>
    <phoneticPr fontId="1"/>
  </si>
  <si>
    <t>計</t>
    <rPh sb="0" eb="1">
      <t>ケイ</t>
    </rPh>
    <phoneticPr fontId="1"/>
  </si>
  <si>
    <t>10月</t>
    <rPh sb="2" eb="3">
      <t>ガツ</t>
    </rPh>
    <phoneticPr fontId="1"/>
  </si>
  <si>
    <t>11月</t>
  </si>
  <si>
    <t>12月</t>
  </si>
  <si>
    <t>1月</t>
  </si>
  <si>
    <t>2月</t>
  </si>
  <si>
    <t>3月</t>
  </si>
  <si>
    <t>名　　　称</t>
    <rPh sb="0" eb="1">
      <t>ナ</t>
    </rPh>
    <rPh sb="4" eb="5">
      <t>ショウ</t>
    </rPh>
    <phoneticPr fontId="3"/>
  </si>
  <si>
    <t>所　在　地</t>
    <rPh sb="0" eb="1">
      <t>トコロ</t>
    </rPh>
    <rPh sb="2" eb="3">
      <t>ザイ</t>
    </rPh>
    <rPh sb="4" eb="5">
      <t>チ</t>
    </rPh>
    <phoneticPr fontId="3"/>
  </si>
  <si>
    <t>管理者氏名</t>
    <rPh sb="0" eb="3">
      <t>カンリシャ</t>
    </rPh>
    <rPh sb="3" eb="5">
      <t>シメイ</t>
    </rPh>
    <phoneticPr fontId="3"/>
  </si>
  <si>
    <t>事業所番号</t>
    <rPh sb="0" eb="3">
      <t>ジギョウショ</t>
    </rPh>
    <rPh sb="3" eb="5">
      <t>バンゴウ</t>
    </rPh>
    <phoneticPr fontId="3"/>
  </si>
  <si>
    <t>訪問看護利用者数</t>
    <rPh sb="0" eb="2">
      <t>ホウモン</t>
    </rPh>
    <rPh sb="2" eb="4">
      <t>カンゴ</t>
    </rPh>
    <rPh sb="4" eb="7">
      <t>リヨウシャ</t>
    </rPh>
    <rPh sb="7" eb="8">
      <t>スウ</t>
    </rPh>
    <phoneticPr fontId="1"/>
  </si>
  <si>
    <t>　定期巡回の利用者数</t>
    <rPh sb="1" eb="3">
      <t>テイキ</t>
    </rPh>
    <rPh sb="3" eb="5">
      <t>ジュンカイ</t>
    </rPh>
    <rPh sb="6" eb="8">
      <t>リヨウ</t>
    </rPh>
    <rPh sb="8" eb="9">
      <t>シャ</t>
    </rPh>
    <rPh sb="9" eb="10">
      <t>スウ</t>
    </rPh>
    <phoneticPr fontId="3"/>
  </si>
  <si>
    <t>(2)　連携型事業所の場合（訪問看護事業所）</t>
    <rPh sb="4" eb="6">
      <t>レンケイ</t>
    </rPh>
    <rPh sb="6" eb="7">
      <t>カタ</t>
    </rPh>
    <rPh sb="7" eb="10">
      <t>ジギョウショ</t>
    </rPh>
    <rPh sb="11" eb="13">
      <t>バアイ</t>
    </rPh>
    <rPh sb="14" eb="16">
      <t>ホウモン</t>
    </rPh>
    <rPh sb="16" eb="18">
      <t>カンゴ</t>
    </rPh>
    <rPh sb="18" eb="21">
      <t>ジギョウショ</t>
    </rPh>
    <phoneticPr fontId="1"/>
  </si>
  <si>
    <t>助成単価</t>
    <rPh sb="0" eb="2">
      <t>ジョセイ</t>
    </rPh>
    <rPh sb="2" eb="4">
      <t>タンカ</t>
    </rPh>
    <phoneticPr fontId="1"/>
  </si>
  <si>
    <t>要介護５</t>
    <rPh sb="0" eb="3">
      <t>ヨウカイゴ</t>
    </rPh>
    <phoneticPr fontId="1"/>
  </si>
  <si>
    <t>４回</t>
    <rPh sb="1" eb="2">
      <t>カイ</t>
    </rPh>
    <phoneticPr fontId="1"/>
  </si>
  <si>
    <t>５回</t>
    <rPh sb="1" eb="2">
      <t>カイ</t>
    </rPh>
    <phoneticPr fontId="1"/>
  </si>
  <si>
    <t>６回以上</t>
    <rPh sb="1" eb="2">
      <t>カイ</t>
    </rPh>
    <rPh sb="2" eb="4">
      <t>イジョウ</t>
    </rPh>
    <phoneticPr fontId="1"/>
  </si>
  <si>
    <t>延べ人月数</t>
    <rPh sb="0" eb="1">
      <t>ノ</t>
    </rPh>
    <rPh sb="2" eb="3">
      <t>ニン</t>
    </rPh>
    <rPh sb="3" eb="4">
      <t>ツキ</t>
    </rPh>
    <rPh sb="4" eb="5">
      <t>スウ</t>
    </rPh>
    <phoneticPr fontId="1"/>
  </si>
  <si>
    <t>利用者</t>
    <rPh sb="0" eb="3">
      <t>リヨウシャ</t>
    </rPh>
    <phoneticPr fontId="1"/>
  </si>
  <si>
    <t>１　事業所名等（いずれかを記載）</t>
    <rPh sb="2" eb="5">
      <t>ジギョウショ</t>
    </rPh>
    <rPh sb="5" eb="7">
      <t>メイトウ</t>
    </rPh>
    <rPh sb="13" eb="15">
      <t>キサイ</t>
    </rPh>
    <phoneticPr fontId="1"/>
  </si>
  <si>
    <t>区分</t>
    <rPh sb="0" eb="2">
      <t>クブン</t>
    </rPh>
    <phoneticPr fontId="1"/>
  </si>
  <si>
    <t>助成率</t>
    <rPh sb="0" eb="3">
      <t>ジョセイリツ</t>
    </rPh>
    <phoneticPr fontId="1"/>
  </si>
  <si>
    <t>基準額</t>
    <rPh sb="0" eb="3">
      <t>キジュンガク</t>
    </rPh>
    <phoneticPr fontId="1"/>
  </si>
  <si>
    <t>－</t>
    <phoneticPr fontId="1"/>
  </si>
  <si>
    <t>助成額</t>
    <rPh sb="0" eb="2">
      <t>ジョセイ</t>
    </rPh>
    <rPh sb="2" eb="3">
      <t>ガク</t>
    </rPh>
    <phoneticPr fontId="1"/>
  </si>
  <si>
    <t>(1)　一体型事業所の場合（定期巡回・随時対応サービス事業所）</t>
    <rPh sb="4" eb="6">
      <t>イッタイ</t>
    </rPh>
    <rPh sb="6" eb="7">
      <t>ガタ</t>
    </rPh>
    <rPh sb="7" eb="10">
      <t>ジギョウショ</t>
    </rPh>
    <rPh sb="11" eb="13">
      <t>バアイ</t>
    </rPh>
    <rPh sb="14" eb="16">
      <t>テイキ</t>
    </rPh>
    <rPh sb="16" eb="18">
      <t>ジュンカイ</t>
    </rPh>
    <rPh sb="19" eb="21">
      <t>ズイジ</t>
    </rPh>
    <rPh sb="21" eb="23">
      <t>タイオウ</t>
    </rPh>
    <rPh sb="27" eb="30">
      <t>ジギョウショ</t>
    </rPh>
    <phoneticPr fontId="1"/>
  </si>
  <si>
    <t>（連携先の定期巡回・随時対応サービス事業所）</t>
    <rPh sb="1" eb="3">
      <t>レンケイ</t>
    </rPh>
    <rPh sb="3" eb="4">
      <t>サキ</t>
    </rPh>
    <rPh sb="5" eb="7">
      <t>テイキ</t>
    </rPh>
    <rPh sb="7" eb="9">
      <t>ジュンカイ</t>
    </rPh>
    <rPh sb="10" eb="12">
      <t>ズイジ</t>
    </rPh>
    <rPh sb="12" eb="14">
      <t>タイオウ</t>
    </rPh>
    <rPh sb="18" eb="21">
      <t>ジギョウショ</t>
    </rPh>
    <phoneticPr fontId="3"/>
  </si>
  <si>
    <t>（様式１）</t>
    <phoneticPr fontId="1"/>
  </si>
  <si>
    <t>事 業 計 画 書</t>
    <rPh sb="4" eb="5">
      <t>ケイ</t>
    </rPh>
    <rPh sb="6" eb="7">
      <t>ガ</t>
    </rPh>
    <rPh sb="8" eb="9">
      <t>ショ</t>
    </rPh>
    <phoneticPr fontId="1"/>
  </si>
  <si>
    <t>訪問看護利用者数</t>
    <rPh sb="0" eb="2">
      <t>ホウモン</t>
    </rPh>
    <rPh sb="2" eb="4">
      <t>カンゴ</t>
    </rPh>
    <rPh sb="4" eb="6">
      <t>リヨウ</t>
    </rPh>
    <rPh sb="6" eb="7">
      <t>シャ</t>
    </rPh>
    <rPh sb="7" eb="8">
      <t>スウ</t>
    </rPh>
    <phoneticPr fontId="3"/>
  </si>
  <si>
    <t>うち、定期巡回
訪問看護利用者数</t>
    <rPh sb="3" eb="5">
      <t>テイキ</t>
    </rPh>
    <rPh sb="5" eb="7">
      <t>ジュンカイ</t>
    </rPh>
    <rPh sb="8" eb="10">
      <t>ホウモン</t>
    </rPh>
    <rPh sb="10" eb="12">
      <t>カンゴ</t>
    </rPh>
    <rPh sb="12" eb="15">
      <t>リヨウシャ</t>
    </rPh>
    <rPh sb="15" eb="16">
      <t>スウ</t>
    </rPh>
    <phoneticPr fontId="1"/>
  </si>
  <si>
    <t>助成申請見込額</t>
    <rPh sb="0" eb="2">
      <t>ジョセイ</t>
    </rPh>
    <rPh sb="2" eb="4">
      <t>シンセイ</t>
    </rPh>
    <rPh sb="4" eb="6">
      <t>ミコミ</t>
    </rPh>
    <rPh sb="6" eb="7">
      <t>ガク</t>
    </rPh>
    <phoneticPr fontId="1"/>
  </si>
  <si>
    <t>－</t>
    <phoneticPr fontId="1"/>
  </si>
  <si>
    <t>担当者氏名</t>
    <rPh sb="0" eb="3">
      <t>タントウシャ</t>
    </rPh>
    <rPh sb="3" eb="5">
      <t>シメイ</t>
    </rPh>
    <phoneticPr fontId="1"/>
  </si>
  <si>
    <t>メールアドレス</t>
    <phoneticPr fontId="1"/>
  </si>
  <si>
    <t>電話番号</t>
    <rPh sb="0" eb="2">
      <t>デンワ</t>
    </rPh>
    <rPh sb="2" eb="4">
      <t>バンゴウ</t>
    </rPh>
    <phoneticPr fontId="1"/>
  </si>
  <si>
    <t>要介護３</t>
    <rPh sb="0" eb="3">
      <t>ヨウカイゴ</t>
    </rPh>
    <phoneticPr fontId="1"/>
  </si>
  <si>
    <t>要介護４</t>
    <rPh sb="0" eb="3">
      <t>ヨウカイゴ</t>
    </rPh>
    <phoneticPr fontId="1"/>
  </si>
  <si>
    <t>５回</t>
    <rPh sb="1" eb="2">
      <t>カイ</t>
    </rPh>
    <phoneticPr fontId="1"/>
  </si>
  <si>
    <t>７回以上</t>
    <rPh sb="1" eb="2">
      <t>カイ</t>
    </rPh>
    <rPh sb="2" eb="4">
      <t>イジョウ</t>
    </rPh>
    <phoneticPr fontId="1"/>
  </si>
  <si>
    <t>６回</t>
    <rPh sb="1" eb="2">
      <t>カイ</t>
    </rPh>
    <phoneticPr fontId="1"/>
  </si>
  <si>
    <t>７回</t>
    <rPh sb="1" eb="2">
      <t>カイ</t>
    </rPh>
    <phoneticPr fontId="1"/>
  </si>
  <si>
    <t>８回以上</t>
    <rPh sb="1" eb="2">
      <t>カイ</t>
    </rPh>
    <rPh sb="2" eb="4">
      <t>イジョウ</t>
    </rPh>
    <phoneticPr fontId="1"/>
  </si>
  <si>
    <t>(1)保険者名：　　　　　　　</t>
    <rPh sb="3" eb="6">
      <t>ホケンシャ</t>
    </rPh>
    <rPh sb="6" eb="7">
      <t>メイ</t>
    </rPh>
    <phoneticPr fontId="1"/>
  </si>
  <si>
    <t>(2)保険者名：　　　　　　　</t>
    <rPh sb="3" eb="6">
      <t>ホケンシャ</t>
    </rPh>
    <rPh sb="6" eb="7">
      <t>メイ</t>
    </rPh>
    <phoneticPr fontId="1"/>
  </si>
  <si>
    <t>(3)保険者名：　　　　　　　</t>
    <rPh sb="3" eb="6">
      <t>ホケンシャ</t>
    </rPh>
    <rPh sb="6" eb="7">
      <t>メイ</t>
    </rPh>
    <phoneticPr fontId="1"/>
  </si>
  <si>
    <t>(4)保険者名：　　　　　　　</t>
    <rPh sb="3" eb="6">
      <t>ホケンシャ</t>
    </rPh>
    <rPh sb="6" eb="7">
      <t>メイ</t>
    </rPh>
    <phoneticPr fontId="1"/>
  </si>
  <si>
    <t>(5)保険者名：　　　　　　　</t>
    <rPh sb="3" eb="6">
      <t>ホケンシャ</t>
    </rPh>
    <rPh sb="6" eb="7">
      <t>メイ</t>
    </rPh>
    <phoneticPr fontId="1"/>
  </si>
  <si>
    <t>(6)保険者名：　　　　　　　</t>
    <rPh sb="3" eb="6">
      <t>ホケンシャ</t>
    </rPh>
    <rPh sb="6" eb="7">
      <t>メイ</t>
    </rPh>
    <phoneticPr fontId="1"/>
  </si>
  <si>
    <t>(7)保険者名：　　　　　　　</t>
    <rPh sb="3" eb="6">
      <t>ホケンシャ</t>
    </rPh>
    <rPh sb="6" eb="7">
      <t>メイ</t>
    </rPh>
    <phoneticPr fontId="1"/>
  </si>
  <si>
    <t>(8)保険者名：　　　　　　　</t>
    <rPh sb="3" eb="6">
      <t>ホケンシャ</t>
    </rPh>
    <rPh sb="6" eb="7">
      <t>メイ</t>
    </rPh>
    <phoneticPr fontId="1"/>
  </si>
  <si>
    <t>(9)保険者名：　　　　　　　</t>
    <rPh sb="3" eb="6">
      <t>ホケンシャ</t>
    </rPh>
    <rPh sb="6" eb="7">
      <t>メイ</t>
    </rPh>
    <phoneticPr fontId="1"/>
  </si>
  <si>
    <t>(10)保険者名：</t>
    <rPh sb="4" eb="7">
      <t>ホケンシャ</t>
    </rPh>
    <rPh sb="7" eb="8">
      <t>メイ</t>
    </rPh>
    <phoneticPr fontId="1"/>
  </si>
  <si>
    <t>３　利用者にかかる保険者ごとの助成申請見込額</t>
    <rPh sb="2" eb="5">
      <t>リヨウシャ</t>
    </rPh>
    <rPh sb="9" eb="12">
      <t>ホケンシャ</t>
    </rPh>
    <rPh sb="15" eb="17">
      <t>ジョセイ</t>
    </rPh>
    <rPh sb="17" eb="19">
      <t>シンセイ</t>
    </rPh>
    <rPh sb="19" eb="21">
      <t>ミコミ</t>
    </rPh>
    <rPh sb="21" eb="22">
      <t>ガク</t>
    </rPh>
    <phoneticPr fontId="1"/>
  </si>
  <si>
    <t>(1)保険者名：</t>
    <rPh sb="3" eb="6">
      <t>ホケンシャ</t>
    </rPh>
    <rPh sb="6" eb="7">
      <t>メイ</t>
    </rPh>
    <phoneticPr fontId="1"/>
  </si>
  <si>
    <t>利用者にかかる保険者ごとの助成申請額</t>
    <rPh sb="13" eb="15">
      <t>ジョセイ</t>
    </rPh>
    <rPh sb="15" eb="17">
      <t>シンセイ</t>
    </rPh>
    <rPh sb="17" eb="18">
      <t>ガク</t>
    </rPh>
    <phoneticPr fontId="1"/>
  </si>
  <si>
    <t>利用者にかかる保険者ごとの助成申請額の内訳</t>
    <rPh sb="13" eb="15">
      <t>ジョセイ</t>
    </rPh>
    <rPh sb="15" eb="17">
      <t>シンセイ</t>
    </rPh>
    <rPh sb="17" eb="18">
      <t>ガク</t>
    </rPh>
    <rPh sb="19" eb="21">
      <t>ウチワケ</t>
    </rPh>
    <phoneticPr fontId="1"/>
  </si>
  <si>
    <t>(2)保険者名：</t>
    <rPh sb="3" eb="6">
      <t>ホケンシャ</t>
    </rPh>
    <rPh sb="6" eb="7">
      <t>メイ</t>
    </rPh>
    <phoneticPr fontId="1"/>
  </si>
  <si>
    <t>２　助成申請見込額（下記3を作成の上、集計してください。）</t>
    <rPh sb="2" eb="4">
      <t>ジョセイ</t>
    </rPh>
    <rPh sb="4" eb="6">
      <t>シンセイ</t>
    </rPh>
    <rPh sb="6" eb="8">
      <t>ミコミ</t>
    </rPh>
    <rPh sb="8" eb="9">
      <t>ガク</t>
    </rPh>
    <rPh sb="10" eb="12">
      <t>カキ</t>
    </rPh>
    <phoneticPr fontId="1"/>
  </si>
  <si>
    <t>※利用者の定期巡回・随時対応型訪問介護看護計画書もしくは訪問看護計画書の写しを添付</t>
  </si>
  <si>
    <t>※利用者の定期巡回・随時対応型訪問介護看護計画書もしくは訪問看護計画書の写しを添付</t>
    <rPh sb="1" eb="4">
      <t>リヨウシャ</t>
    </rPh>
    <rPh sb="5" eb="7">
      <t>テイキ</t>
    </rPh>
    <rPh sb="7" eb="9">
      <t>ジュンカイ</t>
    </rPh>
    <rPh sb="10" eb="12">
      <t>ズイジ</t>
    </rPh>
    <rPh sb="12" eb="15">
      <t>タイオウガタ</t>
    </rPh>
    <rPh sb="15" eb="17">
      <t>ホウモン</t>
    </rPh>
    <rPh sb="17" eb="19">
      <t>カイゴ</t>
    </rPh>
    <rPh sb="19" eb="21">
      <t>カンゴ</t>
    </rPh>
    <rPh sb="21" eb="24">
      <t>ケイカクショ</t>
    </rPh>
    <rPh sb="28" eb="30">
      <t>ホウモン</t>
    </rPh>
    <rPh sb="30" eb="32">
      <t>カンゴ</t>
    </rPh>
    <rPh sb="32" eb="35">
      <t>ケイカクショ</t>
    </rPh>
    <rPh sb="36" eb="37">
      <t>ウツ</t>
    </rPh>
    <rPh sb="39" eb="41">
      <t>テンプ</t>
    </rPh>
    <phoneticPr fontId="1"/>
  </si>
  <si>
    <t>サ高住又は有料老人ホーム併設の有無</t>
    <rPh sb="1" eb="3">
      <t>コウジュウ</t>
    </rPh>
    <rPh sb="3" eb="4">
      <t>マタ</t>
    </rPh>
    <rPh sb="5" eb="7">
      <t>ユウリョウ</t>
    </rPh>
    <rPh sb="7" eb="9">
      <t>ロウジン</t>
    </rPh>
    <rPh sb="12" eb="14">
      <t>ヘイセツ</t>
    </rPh>
    <rPh sb="15" eb="17">
      <t>ウム</t>
    </rPh>
    <phoneticPr fontId="3"/>
  </si>
  <si>
    <t>●●定期巡回サービス</t>
    <rPh sb="2" eb="4">
      <t>テイキ</t>
    </rPh>
    <rPh sb="4" eb="6">
      <t>ジュンカイ</t>
    </rPh>
    <phoneticPr fontId="1"/>
  </si>
  <si>
    <t>289*******</t>
    <phoneticPr fontId="1"/>
  </si>
  <si>
    <t>○○市□□１－２－３</t>
    <rPh sb="2" eb="3">
      <t>シ</t>
    </rPh>
    <phoneticPr fontId="1"/>
  </si>
  <si>
    <t>××　××</t>
    <phoneticPr fontId="1"/>
  </si>
  <si>
    <t>078-***-****</t>
    <phoneticPr fontId="1"/>
  </si>
  <si>
    <t>abc@hyogo.pref.lg.jp</t>
    <phoneticPr fontId="1"/>
  </si>
  <si>
    <t>併設なし</t>
  </si>
  <si>
    <t>△△△訪問看護ｽﾃｰｼｮﾝ</t>
  </si>
  <si>
    <t>28********</t>
  </si>
  <si>
    <t>●●定期巡回サービス</t>
    <phoneticPr fontId="1"/>
  </si>
  <si>
    <t>○○市□□４－５－６</t>
    <phoneticPr fontId="1"/>
  </si>
  <si>
    <t>A</t>
    <phoneticPr fontId="1"/>
  </si>
  <si>
    <t>B</t>
    <phoneticPr fontId="1"/>
  </si>
  <si>
    <t>C</t>
    <phoneticPr fontId="1"/>
  </si>
  <si>
    <t>D</t>
    <phoneticPr fontId="1"/>
  </si>
  <si>
    <t>加古川市</t>
    <rPh sb="0" eb="3">
      <t>カコガワ</t>
    </rPh>
    <rPh sb="3" eb="4">
      <t>シ</t>
    </rPh>
    <phoneticPr fontId="1"/>
  </si>
  <si>
    <t>加古川市</t>
    <rPh sb="0" eb="4">
      <t>カコガワシ</t>
    </rPh>
    <phoneticPr fontId="1"/>
  </si>
  <si>
    <t>加古川市</t>
    <rPh sb="0" eb="4">
      <t>カコガワシ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</si>
</sst>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b/>
      <sz val="11"/>
      <color theme="1"/>
      <name val="ＭＳ Ｐゴシック"/>
      <family val="3"/>
      <charset val="128"/>
      <scheme val="minor"/>
    </font>
    <font>
      <sz val="11"/>
      <name val="ＭＳ Ｐゴシック"/>
      <family val="3"/>
      <charset val="128"/>
    </font>
    <font>
      <sz val="11"/>
      <color theme="1"/>
      <name val="ＭＳ Ｐゴシック"/>
      <family val="2"/>
      <charset val="128"/>
      <scheme val="minor"/>
    </font>
    <font>
      <sz val="11"/>
      <name val="ＭＳ Ｐゴシック"/>
      <family val="3"/>
      <charset val="128"/>
      <scheme val="minor"/>
    </font>
    <font>
      <sz val="10.5"/>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1"/>
      <name val="ＭＳ Ｐゴシック"/>
      <family val="3"/>
      <charset val="128"/>
      <scheme val="minor"/>
    </font>
    <font>
      <b/>
      <sz val="18"/>
      <name val="ＭＳ Ｐゴシック"/>
      <family val="3"/>
      <charset val="128"/>
      <scheme val="minor"/>
    </font>
    <font>
      <b/>
      <sz val="12"/>
      <name val="ＭＳ Ｐゴシック"/>
      <family val="3"/>
      <charset val="128"/>
      <scheme val="minor"/>
    </font>
    <font>
      <sz val="12"/>
      <name val="ＭＳ Ｐゴシック"/>
      <family val="3"/>
      <charset val="128"/>
      <scheme val="minor"/>
    </font>
    <font>
      <sz val="48"/>
      <name val="ＭＳ Ｐゴシック"/>
      <family val="3"/>
      <charset val="128"/>
      <scheme val="minor"/>
    </font>
    <font>
      <sz val="9"/>
      <name val="ＭＳ Ｐゴシック"/>
      <family val="3"/>
      <charset val="128"/>
      <scheme val="minor"/>
    </font>
    <font>
      <b/>
      <sz val="12"/>
      <color theme="1"/>
      <name val="ＭＳ Ｐゴシック"/>
      <family val="3"/>
      <charset val="128"/>
      <scheme val="minor"/>
    </font>
    <font>
      <sz val="12"/>
      <color rgb="FFFF0000"/>
      <name val="ＭＳ Ｐゴシック"/>
      <family val="3"/>
      <charset val="128"/>
      <scheme val="major"/>
    </font>
    <font>
      <sz val="12"/>
      <color rgb="FFFF0000"/>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scheme val="minor"/>
    </font>
    <font>
      <b/>
      <sz val="11"/>
      <color rgb="FFFF0000"/>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CC"/>
        <bgColor indexed="64"/>
      </patternFill>
    </fill>
  </fills>
  <borders count="9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diagonalUp="1">
      <left style="thin">
        <color auto="1"/>
      </left>
      <right style="thin">
        <color auto="1"/>
      </right>
      <top style="thin">
        <color auto="1"/>
      </top>
      <bottom style="medium">
        <color auto="1"/>
      </bottom>
      <diagonal style="thin">
        <color auto="1"/>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double">
        <color indexed="64"/>
      </bottom>
      <diagonal/>
    </border>
    <border>
      <left style="medium">
        <color indexed="64"/>
      </left>
      <right style="thin">
        <color auto="1"/>
      </right>
      <top style="thin">
        <color auto="1"/>
      </top>
      <bottom style="double">
        <color indexed="64"/>
      </bottom>
      <diagonal/>
    </border>
    <border>
      <left style="thin">
        <color auto="1"/>
      </left>
      <right style="thin">
        <color auto="1"/>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style="thin">
        <color auto="1"/>
      </left>
      <right/>
      <top style="medium">
        <color auto="1"/>
      </top>
      <bottom/>
      <diagonal/>
    </border>
    <border>
      <left/>
      <right style="medium">
        <color auto="1"/>
      </right>
      <top style="medium">
        <color auto="1"/>
      </top>
      <bottom/>
      <diagonal/>
    </border>
    <border>
      <left style="thin">
        <color auto="1"/>
      </left>
      <right/>
      <top/>
      <bottom style="medium">
        <color auto="1"/>
      </bottom>
      <diagonal/>
    </border>
    <border>
      <left/>
      <right style="medium">
        <color auto="1"/>
      </right>
      <top/>
      <bottom style="medium">
        <color auto="1"/>
      </bottom>
      <diagonal/>
    </border>
    <border>
      <left style="thin">
        <color auto="1"/>
      </left>
      <right/>
      <top/>
      <bottom style="thin">
        <color auto="1"/>
      </bottom>
      <diagonal/>
    </border>
    <border>
      <left/>
      <right style="medium">
        <color auto="1"/>
      </right>
      <top/>
      <bottom style="thin">
        <color auto="1"/>
      </bottom>
      <diagonal/>
    </border>
    <border>
      <left style="thin">
        <color auto="1"/>
      </left>
      <right/>
      <top style="double">
        <color auto="1"/>
      </top>
      <bottom style="medium">
        <color auto="1"/>
      </bottom>
      <diagonal/>
    </border>
    <border>
      <left/>
      <right style="medium">
        <color auto="1"/>
      </right>
      <top style="double">
        <color auto="1"/>
      </top>
      <bottom style="medium">
        <color auto="1"/>
      </bottom>
      <diagonal/>
    </border>
    <border>
      <left style="thin">
        <color auto="1"/>
      </left>
      <right style="medium">
        <color indexed="64"/>
      </right>
      <top/>
      <bottom style="medium">
        <color indexed="64"/>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medium">
        <color auto="1"/>
      </bottom>
      <diagonal/>
    </border>
    <border>
      <left style="medium">
        <color indexed="64"/>
      </left>
      <right style="thin">
        <color auto="1"/>
      </right>
      <top style="medium">
        <color auto="1"/>
      </top>
      <bottom/>
      <diagonal/>
    </border>
    <border>
      <left style="medium">
        <color indexed="64"/>
      </left>
      <right style="thin">
        <color auto="1"/>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auto="1"/>
      </right>
      <top style="double">
        <color indexed="64"/>
      </top>
      <bottom style="medium">
        <color indexed="64"/>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indexed="64"/>
      </right>
      <top style="medium">
        <color indexed="64"/>
      </top>
      <bottom style="medium">
        <color indexed="64"/>
      </bottom>
      <diagonal/>
    </border>
    <border>
      <left/>
      <right style="medium">
        <color auto="1"/>
      </right>
      <top/>
      <bottom/>
      <diagonal/>
    </border>
    <border>
      <left/>
      <right/>
      <top style="medium">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medium">
        <color auto="1"/>
      </right>
      <top style="medium">
        <color auto="1"/>
      </top>
      <bottom style="hair">
        <color indexed="64"/>
      </bottom>
      <diagonal/>
    </border>
    <border>
      <left style="thin">
        <color auto="1"/>
      </left>
      <right style="thin">
        <color auto="1"/>
      </right>
      <top style="medium">
        <color auto="1"/>
      </top>
      <bottom style="hair">
        <color indexed="64"/>
      </bottom>
      <diagonal/>
    </border>
    <border>
      <left style="thin">
        <color auto="1"/>
      </left>
      <right style="medium">
        <color auto="1"/>
      </right>
      <top style="hair">
        <color indexed="64"/>
      </top>
      <bottom style="hair">
        <color indexed="64"/>
      </bottom>
      <diagonal/>
    </border>
    <border>
      <left style="thin">
        <color auto="1"/>
      </left>
      <right style="thin">
        <color auto="1"/>
      </right>
      <top style="hair">
        <color indexed="64"/>
      </top>
      <bottom style="hair">
        <color indexed="64"/>
      </bottom>
      <diagonal/>
    </border>
    <border>
      <left style="thin">
        <color auto="1"/>
      </left>
      <right style="medium">
        <color auto="1"/>
      </right>
      <top style="thin">
        <color auto="1"/>
      </top>
      <bottom style="hair">
        <color indexed="64"/>
      </bottom>
      <diagonal/>
    </border>
    <border>
      <left style="thin">
        <color auto="1"/>
      </left>
      <right style="thin">
        <color auto="1"/>
      </right>
      <top style="thin">
        <color auto="1"/>
      </top>
      <bottom style="hair">
        <color indexed="64"/>
      </bottom>
      <diagonal/>
    </border>
    <border>
      <left style="thin">
        <color auto="1"/>
      </left>
      <right style="thin">
        <color auto="1"/>
      </right>
      <top/>
      <bottom style="double">
        <color indexed="64"/>
      </bottom>
      <diagonal/>
    </border>
    <border>
      <left style="thin">
        <color auto="1"/>
      </left>
      <right style="medium">
        <color indexed="64"/>
      </right>
      <top/>
      <bottom style="double">
        <color indexed="64"/>
      </bottom>
      <diagonal/>
    </border>
    <border>
      <left/>
      <right style="thin">
        <color indexed="64"/>
      </right>
      <top/>
      <bottom style="thin">
        <color indexed="64"/>
      </bottom>
      <diagonal/>
    </border>
    <border>
      <left style="thin">
        <color auto="1"/>
      </left>
      <right/>
      <top style="medium">
        <color auto="1"/>
      </top>
      <bottom style="hair">
        <color indexed="64"/>
      </bottom>
      <diagonal/>
    </border>
    <border>
      <left/>
      <right style="medium">
        <color auto="1"/>
      </right>
      <top style="medium">
        <color auto="1"/>
      </top>
      <bottom style="hair">
        <color indexed="64"/>
      </bottom>
      <diagonal/>
    </border>
    <border>
      <left style="thin">
        <color auto="1"/>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auto="1"/>
      </right>
      <top style="hair">
        <color indexed="64"/>
      </top>
      <bottom style="hair">
        <color indexed="64"/>
      </bottom>
      <diagonal/>
    </border>
    <border>
      <left style="thin">
        <color indexed="64"/>
      </left>
      <right/>
      <top style="thin">
        <color auto="1"/>
      </top>
      <bottom style="hair">
        <color indexed="64"/>
      </bottom>
      <diagonal/>
    </border>
    <border>
      <left/>
      <right/>
      <top style="thin">
        <color auto="1"/>
      </top>
      <bottom style="hair">
        <color indexed="64"/>
      </bottom>
      <diagonal/>
    </border>
    <border>
      <left/>
      <right style="thin">
        <color indexed="64"/>
      </right>
      <top style="thin">
        <color auto="1"/>
      </top>
      <bottom style="hair">
        <color indexed="64"/>
      </bottom>
      <diagonal/>
    </border>
    <border>
      <left/>
      <right style="medium">
        <color auto="1"/>
      </right>
      <top style="thin">
        <color auto="1"/>
      </top>
      <bottom style="hair">
        <color indexed="64"/>
      </bottom>
      <diagonal/>
    </border>
    <border>
      <left style="thin">
        <color auto="1"/>
      </left>
      <right style="thin">
        <color auto="1"/>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auto="1"/>
      </right>
      <top/>
      <bottom style="hair">
        <color indexed="64"/>
      </bottom>
      <diagonal/>
    </border>
    <border diagonalUp="1">
      <left style="thin">
        <color auto="1"/>
      </left>
      <right style="thin">
        <color auto="1"/>
      </right>
      <top/>
      <bottom style="medium">
        <color auto="1"/>
      </bottom>
      <diagonal style="thin">
        <color auto="1"/>
      </diagonal>
    </border>
    <border>
      <left style="thin">
        <color auto="1"/>
      </left>
      <right style="medium">
        <color auto="1"/>
      </right>
      <top style="hair">
        <color indexed="64"/>
      </top>
      <bottom style="thin">
        <color indexed="64"/>
      </bottom>
      <diagonal/>
    </border>
    <border>
      <left style="thin">
        <color auto="1"/>
      </left>
      <right style="thin">
        <color auto="1"/>
      </right>
      <top style="hair">
        <color indexed="64"/>
      </top>
      <bottom style="thin">
        <color indexed="64"/>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right style="medium">
        <color indexed="64"/>
      </right>
      <top/>
      <bottom style="double">
        <color indexed="64"/>
      </bottom>
      <diagonal/>
    </border>
    <border>
      <left style="thin">
        <color auto="1"/>
      </left>
      <right style="double">
        <color auto="1"/>
      </right>
      <top style="medium">
        <color auto="1"/>
      </top>
      <bottom style="thin">
        <color auto="1"/>
      </bottom>
      <diagonal/>
    </border>
    <border>
      <left style="thin">
        <color auto="1"/>
      </left>
      <right style="double">
        <color auto="1"/>
      </right>
      <top style="thin">
        <color auto="1"/>
      </top>
      <bottom style="medium">
        <color auto="1"/>
      </bottom>
      <diagonal/>
    </border>
    <border>
      <left style="thin">
        <color auto="1"/>
      </left>
      <right style="double">
        <color auto="1"/>
      </right>
      <top style="medium">
        <color auto="1"/>
      </top>
      <bottom style="hair">
        <color indexed="64"/>
      </bottom>
      <diagonal/>
    </border>
    <border>
      <left style="thin">
        <color auto="1"/>
      </left>
      <right style="double">
        <color auto="1"/>
      </right>
      <top style="hair">
        <color indexed="64"/>
      </top>
      <bottom style="hair">
        <color indexed="64"/>
      </bottom>
      <diagonal/>
    </border>
    <border>
      <left style="thin">
        <color auto="1"/>
      </left>
      <right style="double">
        <color auto="1"/>
      </right>
      <top/>
      <bottom style="thin">
        <color auto="1"/>
      </bottom>
      <diagonal/>
    </border>
    <border>
      <left style="thin">
        <color auto="1"/>
      </left>
      <right style="double">
        <color auto="1"/>
      </right>
      <top style="thin">
        <color auto="1"/>
      </top>
      <bottom style="hair">
        <color indexed="64"/>
      </bottom>
      <diagonal/>
    </border>
    <border>
      <left style="thin">
        <color auto="1"/>
      </left>
      <right style="double">
        <color auto="1"/>
      </right>
      <top/>
      <bottom style="double">
        <color indexed="64"/>
      </bottom>
      <diagonal/>
    </border>
    <border>
      <left style="thin">
        <color auto="1"/>
      </left>
      <right style="double">
        <color auto="1"/>
      </right>
      <top/>
      <bottom style="medium">
        <color indexed="64"/>
      </bottom>
      <diagonal/>
    </border>
    <border>
      <left style="thin">
        <color auto="1"/>
      </left>
      <right style="double">
        <color auto="1"/>
      </right>
      <top style="medium">
        <color auto="1"/>
      </top>
      <bottom/>
      <diagonal/>
    </border>
    <border>
      <left/>
      <right style="thin">
        <color auto="1"/>
      </right>
      <top/>
      <bottom style="medium">
        <color auto="1"/>
      </bottom>
      <diagonal/>
    </border>
    <border diagonalUp="1">
      <left style="thin">
        <color auto="1"/>
      </left>
      <right style="thin">
        <color auto="1"/>
      </right>
      <top style="thin">
        <color auto="1"/>
      </top>
      <bottom style="double">
        <color indexed="64"/>
      </bottom>
      <diagonal style="thin">
        <color auto="1"/>
      </diagonal>
    </border>
    <border>
      <left style="thin">
        <color auto="1"/>
      </left>
      <right style="medium">
        <color auto="1"/>
      </right>
      <top style="thin">
        <color auto="1"/>
      </top>
      <bottom style="double">
        <color indexed="64"/>
      </bottom>
      <diagonal/>
    </border>
    <border>
      <left style="thin">
        <color auto="1"/>
      </left>
      <right style="thin">
        <color auto="1"/>
      </right>
      <top style="hair">
        <color auto="1"/>
      </top>
      <bottom style="double">
        <color auto="1"/>
      </bottom>
      <diagonal/>
    </border>
    <border>
      <left style="thin">
        <color auto="1"/>
      </left>
      <right style="thin">
        <color auto="1"/>
      </right>
      <top style="hair">
        <color indexed="64"/>
      </top>
      <bottom/>
      <diagonal/>
    </border>
    <border>
      <left style="double">
        <color auto="1"/>
      </left>
      <right style="medium">
        <color auto="1"/>
      </right>
      <top style="medium">
        <color auto="1"/>
      </top>
      <bottom/>
      <diagonal/>
    </border>
    <border>
      <left style="double">
        <color auto="1"/>
      </left>
      <right style="medium">
        <color auto="1"/>
      </right>
      <top/>
      <bottom style="medium">
        <color auto="1"/>
      </bottom>
      <diagonal/>
    </border>
    <border>
      <left style="thin">
        <color auto="1"/>
      </left>
      <right style="medium">
        <color auto="1"/>
      </right>
      <top style="medium">
        <color auto="1"/>
      </top>
      <bottom/>
      <diagonal/>
    </border>
  </borders>
  <cellStyleXfs count="5">
    <xf numFmtId="0" fontId="0" fillId="0" borderId="0">
      <alignment vertical="center"/>
    </xf>
    <xf numFmtId="0" fontId="5" fillId="0" borderId="0"/>
    <xf numFmtId="38" fontId="5" fillId="0" borderId="0" applyFont="0" applyFill="0" applyBorder="0" applyAlignment="0" applyProtection="0"/>
    <xf numFmtId="38" fontId="6" fillId="0" borderId="0" applyFont="0" applyFill="0" applyBorder="0" applyAlignment="0" applyProtection="0">
      <alignment vertical="center"/>
    </xf>
    <xf numFmtId="0" fontId="6" fillId="0" borderId="0">
      <alignment vertical="center"/>
    </xf>
  </cellStyleXfs>
  <cellXfs count="342">
    <xf numFmtId="0" fontId="0" fillId="0" borderId="0" xfId="0">
      <alignment vertical="center"/>
    </xf>
    <xf numFmtId="0" fontId="2" fillId="0" borderId="0" xfId="0" applyFont="1">
      <alignment vertical="center"/>
    </xf>
    <xf numFmtId="0" fontId="2" fillId="0" borderId="14" xfId="0" applyFont="1" applyBorder="1" applyAlignment="1">
      <alignment horizontal="center" vertical="center"/>
    </xf>
    <xf numFmtId="0" fontId="2" fillId="0" borderId="5" xfId="0" applyFont="1" applyBorder="1">
      <alignment vertical="center"/>
    </xf>
    <xf numFmtId="0" fontId="4" fillId="0" borderId="0" xfId="0" applyFont="1">
      <alignment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7" xfId="0" applyFont="1" applyFill="1" applyBorder="1" applyAlignment="1">
      <alignment horizontal="center" vertical="center" wrapText="1"/>
    </xf>
    <xf numFmtId="0" fontId="7" fillId="0" borderId="0" xfId="0" applyFont="1">
      <alignment vertical="center"/>
    </xf>
    <xf numFmtId="0" fontId="7" fillId="3" borderId="14" xfId="0" applyFont="1" applyFill="1" applyBorder="1" applyAlignment="1">
      <alignment horizontal="center" vertical="center"/>
    </xf>
    <xf numFmtId="0" fontId="11"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7" fillId="0" borderId="0" xfId="0" applyFont="1" applyAlignment="1">
      <alignment horizontal="right" vertical="center"/>
    </xf>
    <xf numFmtId="0" fontId="15"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16" fillId="3" borderId="1" xfId="0" applyFont="1" applyFill="1" applyBorder="1" applyAlignment="1">
      <alignment horizontal="center" vertical="center" shrinkToFit="1"/>
    </xf>
    <xf numFmtId="0" fontId="16" fillId="2" borderId="0" xfId="0" applyFont="1" applyFill="1" applyAlignment="1">
      <alignment vertical="center" shrinkToFit="1"/>
    </xf>
    <xf numFmtId="0" fontId="16" fillId="2" borderId="0" xfId="0" applyFont="1" applyFill="1">
      <alignment vertical="center"/>
    </xf>
    <xf numFmtId="0" fontId="17" fillId="3" borderId="1" xfId="0" applyFont="1" applyFill="1" applyBorder="1" applyAlignment="1">
      <alignment horizontal="center" vertical="center" shrinkToFit="1"/>
    </xf>
    <xf numFmtId="0" fontId="16" fillId="2" borderId="0" xfId="0" applyFont="1" applyFill="1" applyAlignment="1">
      <alignment horizontal="center" vertical="center"/>
    </xf>
    <xf numFmtId="0" fontId="16" fillId="2" borderId="0" xfId="0" applyFont="1" applyFill="1" applyAlignment="1">
      <alignment horizontal="center" vertical="center" shrinkToFit="1"/>
    </xf>
    <xf numFmtId="0" fontId="18" fillId="3" borderId="1" xfId="0" applyFont="1" applyFill="1" applyBorder="1" applyAlignment="1">
      <alignment horizontal="center" vertical="center" wrapText="1"/>
    </xf>
    <xf numFmtId="0" fontId="16" fillId="2" borderId="0" xfId="0" applyFont="1" applyFill="1" applyAlignment="1">
      <alignment horizontal="left" vertical="center"/>
    </xf>
    <xf numFmtId="0" fontId="16" fillId="3" borderId="14" xfId="0" applyFont="1" applyFill="1" applyBorder="1" applyAlignment="1">
      <alignment horizontal="center" vertical="center"/>
    </xf>
    <xf numFmtId="0" fontId="16" fillId="0" borderId="20" xfId="0" applyFont="1" applyBorder="1">
      <alignment vertical="center"/>
    </xf>
    <xf numFmtId="0" fontId="16" fillId="0" borderId="20" xfId="0" applyFont="1" applyBorder="1" applyAlignment="1">
      <alignment horizontal="center" vertical="center"/>
    </xf>
    <xf numFmtId="0" fontId="7" fillId="0" borderId="23" xfId="0" applyFont="1" applyBorder="1">
      <alignment vertical="center"/>
    </xf>
    <xf numFmtId="0" fontId="16" fillId="3" borderId="35" xfId="0" applyFont="1" applyFill="1" applyBorder="1" applyAlignment="1">
      <alignment horizontal="center" vertical="center"/>
    </xf>
    <xf numFmtId="0" fontId="7" fillId="0" borderId="41" xfId="0" applyFont="1" applyBorder="1">
      <alignment vertical="center"/>
    </xf>
    <xf numFmtId="0" fontId="2" fillId="0" borderId="44" xfId="0" applyFont="1" applyBorder="1">
      <alignment vertical="center"/>
    </xf>
    <xf numFmtId="0" fontId="2" fillId="0" borderId="45" xfId="0" applyFont="1" applyBorder="1">
      <alignment vertical="center"/>
    </xf>
    <xf numFmtId="0" fontId="2" fillId="3" borderId="43" xfId="0" applyFont="1" applyFill="1" applyBorder="1" applyAlignment="1">
      <alignment horizontal="center" vertical="center"/>
    </xf>
    <xf numFmtId="176" fontId="2" fillId="0" borderId="6" xfId="0" applyNumberFormat="1" applyFont="1" applyBorder="1">
      <alignment vertical="center"/>
    </xf>
    <xf numFmtId="38" fontId="8" fillId="0" borderId="20" xfId="3" applyFont="1" applyBorder="1" applyAlignment="1">
      <alignment horizontal="center" vertical="center"/>
    </xf>
    <xf numFmtId="38" fontId="16" fillId="0" borderId="20" xfId="3" applyFont="1" applyBorder="1" applyAlignment="1">
      <alignment vertical="center"/>
    </xf>
    <xf numFmtId="38" fontId="7" fillId="0" borderId="0" xfId="3" applyFont="1">
      <alignment vertical="center"/>
    </xf>
    <xf numFmtId="38" fontId="16" fillId="0" borderId="32" xfId="3" applyFont="1" applyBorder="1" applyAlignment="1">
      <alignment vertical="center"/>
    </xf>
    <xf numFmtId="0" fontId="16" fillId="0" borderId="41" xfId="0" applyFont="1" applyBorder="1">
      <alignment vertical="center"/>
    </xf>
    <xf numFmtId="38" fontId="16" fillId="0" borderId="41" xfId="3" applyFont="1" applyBorder="1">
      <alignment vertical="center"/>
    </xf>
    <xf numFmtId="38" fontId="16" fillId="0" borderId="42" xfId="3" applyFont="1" applyBorder="1">
      <alignment vertical="center"/>
    </xf>
    <xf numFmtId="0" fontId="16" fillId="3" borderId="9" xfId="0" applyFont="1" applyFill="1" applyBorder="1">
      <alignment vertical="center"/>
    </xf>
    <xf numFmtId="0" fontId="16" fillId="3" borderId="20" xfId="0" applyFont="1" applyFill="1" applyBorder="1">
      <alignment vertical="center"/>
    </xf>
    <xf numFmtId="0" fontId="9" fillId="0" borderId="0" xfId="0" applyFont="1" applyAlignment="1">
      <alignment horizontal="left" vertical="center"/>
    </xf>
    <xf numFmtId="0" fontId="10" fillId="0" borderId="0" xfId="0" applyFont="1" applyAlignment="1">
      <alignment horizontal="left" vertical="center"/>
    </xf>
    <xf numFmtId="38" fontId="8" fillId="0" borderId="41" xfId="3" applyFont="1" applyBorder="1">
      <alignment vertical="center"/>
    </xf>
    <xf numFmtId="38" fontId="7" fillId="0" borderId="41" xfId="3" applyFont="1" applyBorder="1">
      <alignment vertical="center"/>
    </xf>
    <xf numFmtId="38" fontId="7" fillId="0" borderId="20" xfId="0" applyNumberFormat="1" applyFont="1" applyBorder="1">
      <alignment vertical="center"/>
    </xf>
    <xf numFmtId="0" fontId="16" fillId="0" borderId="49" xfId="0" applyFont="1" applyBorder="1">
      <alignment vertical="center"/>
    </xf>
    <xf numFmtId="38" fontId="16" fillId="0" borderId="49" xfId="3" applyFont="1" applyBorder="1">
      <alignment vertical="center"/>
    </xf>
    <xf numFmtId="38" fontId="16" fillId="0" borderId="48" xfId="3" applyFont="1" applyBorder="1">
      <alignment vertical="center"/>
    </xf>
    <xf numFmtId="0" fontId="16" fillId="0" borderId="51" xfId="0" applyFont="1" applyBorder="1">
      <alignment vertical="center"/>
    </xf>
    <xf numFmtId="38" fontId="16" fillId="0" borderId="51" xfId="3" applyFont="1" applyBorder="1">
      <alignment vertical="center"/>
    </xf>
    <xf numFmtId="38" fontId="16" fillId="0" borderId="50" xfId="3" applyFont="1" applyBorder="1">
      <alignment vertical="center"/>
    </xf>
    <xf numFmtId="0" fontId="16" fillId="0" borderId="53" xfId="0" applyFont="1" applyBorder="1">
      <alignment vertical="center"/>
    </xf>
    <xf numFmtId="38" fontId="16" fillId="0" borderId="53" xfId="3" applyFont="1" applyBorder="1">
      <alignment vertical="center"/>
    </xf>
    <xf numFmtId="38" fontId="16" fillId="0" borderId="52" xfId="3" applyFont="1" applyBorder="1">
      <alignment vertical="center"/>
    </xf>
    <xf numFmtId="0" fontId="16" fillId="0" borderId="54" xfId="0" applyFont="1" applyBorder="1">
      <alignment vertical="center"/>
    </xf>
    <xf numFmtId="38" fontId="16" fillId="0" borderId="54" xfId="3" applyFont="1" applyBorder="1">
      <alignment vertical="center"/>
    </xf>
    <xf numFmtId="38" fontId="16" fillId="0" borderId="55" xfId="3" applyFont="1" applyBorder="1">
      <alignment vertical="center"/>
    </xf>
    <xf numFmtId="0" fontId="7" fillId="0" borderId="49" xfId="0" applyFont="1" applyBorder="1">
      <alignment vertical="center"/>
    </xf>
    <xf numFmtId="38" fontId="8" fillId="0" borderId="49" xfId="3" applyFont="1" applyBorder="1">
      <alignment vertical="center"/>
    </xf>
    <xf numFmtId="0" fontId="7" fillId="0" borderId="51" xfId="0" applyFont="1" applyBorder="1">
      <alignment vertical="center"/>
    </xf>
    <xf numFmtId="38" fontId="8" fillId="0" borderId="51" xfId="3" applyFont="1" applyBorder="1">
      <alignment vertical="center"/>
    </xf>
    <xf numFmtId="0" fontId="7" fillId="0" borderId="53" xfId="0" applyFont="1" applyBorder="1">
      <alignment vertical="center"/>
    </xf>
    <xf numFmtId="38" fontId="7" fillId="0" borderId="53" xfId="3" applyFont="1" applyBorder="1">
      <alignment vertical="center"/>
    </xf>
    <xf numFmtId="0" fontId="7" fillId="0" borderId="67" xfId="0" applyFont="1" applyBorder="1">
      <alignment vertical="center"/>
    </xf>
    <xf numFmtId="38" fontId="7" fillId="0" borderId="67" xfId="3" applyFont="1" applyBorder="1">
      <alignment vertical="center"/>
    </xf>
    <xf numFmtId="38" fontId="7" fillId="0" borderId="51" xfId="3" applyFont="1" applyBorder="1">
      <alignment vertical="center"/>
    </xf>
    <xf numFmtId="0" fontId="7" fillId="0" borderId="54" xfId="0" applyFont="1" applyBorder="1">
      <alignment vertical="center"/>
    </xf>
    <xf numFmtId="38" fontId="7" fillId="0" borderId="54" xfId="3" applyFont="1" applyBorder="1">
      <alignment vertical="center"/>
    </xf>
    <xf numFmtId="176" fontId="7" fillId="0" borderId="48" xfId="0" applyNumberFormat="1" applyFont="1" applyBorder="1">
      <alignment vertical="center"/>
    </xf>
    <xf numFmtId="176" fontId="7" fillId="0" borderId="50" xfId="0" applyNumberFormat="1" applyFont="1" applyBorder="1">
      <alignment vertical="center"/>
    </xf>
    <xf numFmtId="0" fontId="2" fillId="0" borderId="72" xfId="0" applyFont="1" applyBorder="1">
      <alignment vertical="center"/>
    </xf>
    <xf numFmtId="176" fontId="2" fillId="0" borderId="32" xfId="0" applyNumberFormat="1" applyFont="1" applyBorder="1">
      <alignment vertical="center"/>
    </xf>
    <xf numFmtId="0" fontId="16" fillId="3" borderId="41" xfId="0" applyFont="1" applyFill="1" applyBorder="1" applyAlignment="1">
      <alignment horizontal="center" vertical="center" shrinkToFit="1"/>
    </xf>
    <xf numFmtId="12" fontId="16" fillId="0" borderId="49" xfId="0" quotePrefix="1" applyNumberFormat="1" applyFont="1" applyBorder="1" applyAlignment="1">
      <alignment horizontal="center" vertical="center"/>
    </xf>
    <xf numFmtId="12" fontId="16" fillId="0" borderId="51" xfId="0" quotePrefix="1" applyNumberFormat="1" applyFont="1" applyBorder="1" applyAlignment="1">
      <alignment horizontal="center" vertical="center"/>
    </xf>
    <xf numFmtId="12" fontId="16" fillId="0" borderId="41" xfId="0" quotePrefix="1" applyNumberFormat="1" applyFont="1" applyBorder="1" applyAlignment="1">
      <alignment horizontal="center" vertical="center"/>
    </xf>
    <xf numFmtId="12" fontId="16" fillId="0" borderId="53" xfId="0" quotePrefix="1" applyNumberFormat="1" applyFont="1" applyBorder="1" applyAlignment="1">
      <alignment horizontal="center" vertical="center"/>
    </xf>
    <xf numFmtId="12" fontId="16" fillId="0" borderId="54" xfId="0" quotePrefix="1" applyNumberFormat="1" applyFont="1" applyBorder="1" applyAlignment="1">
      <alignment horizontal="center" vertical="center"/>
    </xf>
    <xf numFmtId="0" fontId="16" fillId="4" borderId="49" xfId="0" applyFont="1" applyFill="1" applyBorder="1">
      <alignment vertical="center"/>
    </xf>
    <xf numFmtId="0" fontId="16" fillId="4" borderId="51" xfId="0" applyFont="1" applyFill="1" applyBorder="1">
      <alignment vertical="center"/>
    </xf>
    <xf numFmtId="0" fontId="16" fillId="4" borderId="41" xfId="0" applyFont="1" applyFill="1" applyBorder="1">
      <alignment vertical="center"/>
    </xf>
    <xf numFmtId="0" fontId="16" fillId="4" borderId="53" xfId="0" applyFont="1" applyFill="1" applyBorder="1">
      <alignment vertical="center"/>
    </xf>
    <xf numFmtId="0" fontId="16" fillId="4" borderId="54" xfId="0" applyFont="1" applyFill="1" applyBorder="1">
      <alignment vertical="center"/>
    </xf>
    <xf numFmtId="0" fontId="7" fillId="4" borderId="23" xfId="0" applyFont="1" applyFill="1" applyBorder="1">
      <alignment vertical="center"/>
    </xf>
    <xf numFmtId="0" fontId="0" fillId="0" borderId="23" xfId="0" applyBorder="1">
      <alignment vertical="center"/>
    </xf>
    <xf numFmtId="0" fontId="0" fillId="4" borderId="23" xfId="0" applyFill="1" applyBorder="1">
      <alignment vertical="center"/>
    </xf>
    <xf numFmtId="12" fontId="8" fillId="0" borderId="49" xfId="3" quotePrefix="1" applyNumberFormat="1" applyFont="1" applyBorder="1" applyAlignment="1">
      <alignment horizontal="center" vertical="center"/>
    </xf>
    <xf numFmtId="12" fontId="8" fillId="0" borderId="51" xfId="3" quotePrefix="1" applyNumberFormat="1" applyFont="1" applyBorder="1" applyAlignment="1">
      <alignment horizontal="center" vertical="center"/>
    </xf>
    <xf numFmtId="12" fontId="8" fillId="0" borderId="53" xfId="3" quotePrefix="1" applyNumberFormat="1" applyFont="1" applyBorder="1" applyAlignment="1">
      <alignment horizontal="center" vertical="center"/>
    </xf>
    <xf numFmtId="12" fontId="8" fillId="0" borderId="67" xfId="3" quotePrefix="1" applyNumberFormat="1" applyFont="1" applyBorder="1" applyAlignment="1">
      <alignment horizontal="center" vertical="center"/>
    </xf>
    <xf numFmtId="0" fontId="2" fillId="4" borderId="49" xfId="0" applyFont="1" applyFill="1" applyBorder="1" applyAlignment="1">
      <alignment horizontal="center" vertical="center"/>
    </xf>
    <xf numFmtId="0" fontId="2" fillId="4" borderId="49" xfId="0" applyFont="1" applyFill="1" applyBorder="1">
      <alignment vertical="center"/>
    </xf>
    <xf numFmtId="0" fontId="2" fillId="4" borderId="51" xfId="0" applyFont="1" applyFill="1" applyBorder="1" applyAlignment="1">
      <alignment horizontal="center" vertical="center"/>
    </xf>
    <xf numFmtId="0" fontId="2" fillId="4" borderId="51" xfId="0" applyFont="1" applyFill="1" applyBorder="1">
      <alignment vertical="center"/>
    </xf>
    <xf numFmtId="38" fontId="16" fillId="0" borderId="58" xfId="3" applyFont="1" applyBorder="1">
      <alignment vertical="center"/>
    </xf>
    <xf numFmtId="38" fontId="16" fillId="0" borderId="62" xfId="3" applyFont="1" applyBorder="1">
      <alignment vertical="center"/>
    </xf>
    <xf numFmtId="38" fontId="16" fillId="0" borderId="29" xfId="3" applyFont="1" applyBorder="1">
      <alignment vertical="center"/>
    </xf>
    <xf numFmtId="38" fontId="16" fillId="0" borderId="66" xfId="3" applyFont="1" applyBorder="1">
      <alignment vertical="center"/>
    </xf>
    <xf numFmtId="38" fontId="16" fillId="0" borderId="77" xfId="3" applyFont="1" applyBorder="1">
      <alignment vertical="center"/>
    </xf>
    <xf numFmtId="38" fontId="16" fillId="0" borderId="27" xfId="3" applyFont="1" applyBorder="1" applyAlignment="1">
      <alignment vertical="center"/>
    </xf>
    <xf numFmtId="12" fontId="16" fillId="0" borderId="80" xfId="0" quotePrefix="1" applyNumberFormat="1" applyFont="1" applyBorder="1" applyAlignment="1">
      <alignment horizontal="center" vertical="center"/>
    </xf>
    <xf numFmtId="12" fontId="16" fillId="0" borderId="81" xfId="0" quotePrefix="1" applyNumberFormat="1" applyFont="1" applyBorder="1" applyAlignment="1">
      <alignment horizontal="center" vertical="center"/>
    </xf>
    <xf numFmtId="12" fontId="16" fillId="0" borderId="82" xfId="0" quotePrefix="1" applyNumberFormat="1" applyFont="1" applyBorder="1" applyAlignment="1">
      <alignment horizontal="center" vertical="center"/>
    </xf>
    <xf numFmtId="12" fontId="16" fillId="0" borderId="83" xfId="0" quotePrefix="1" applyNumberFormat="1" applyFont="1" applyBorder="1" applyAlignment="1">
      <alignment horizontal="center" vertical="center"/>
    </xf>
    <xf numFmtId="12" fontId="16" fillId="0" borderId="84" xfId="0" quotePrefix="1" applyNumberFormat="1" applyFont="1" applyBorder="1" applyAlignment="1">
      <alignment horizontal="center" vertical="center"/>
    </xf>
    <xf numFmtId="0" fontId="16" fillId="0" borderId="85" xfId="0" applyFont="1" applyBorder="1" applyAlignment="1">
      <alignment horizontal="center" vertical="center"/>
    </xf>
    <xf numFmtId="0" fontId="2" fillId="0" borderId="18" xfId="0" applyFont="1" applyBorder="1" applyAlignment="1">
      <alignment horizontal="center" vertical="center"/>
    </xf>
    <xf numFmtId="0" fontId="2" fillId="0" borderId="88" xfId="0" applyFont="1" applyBorder="1">
      <alignment vertical="center"/>
    </xf>
    <xf numFmtId="176" fontId="2" fillId="0" borderId="89" xfId="0" applyNumberFormat="1" applyFont="1" applyBorder="1">
      <alignment vertical="center"/>
    </xf>
    <xf numFmtId="0" fontId="23" fillId="0" borderId="51" xfId="0" applyFont="1" applyBorder="1">
      <alignment vertical="center"/>
    </xf>
    <xf numFmtId="0" fontId="24" fillId="0" borderId="23" xfId="0" applyFont="1" applyBorder="1">
      <alignment vertical="center"/>
    </xf>
    <xf numFmtId="0" fontId="22" fillId="0" borderId="49" xfId="0" applyFont="1" applyBorder="1" applyAlignment="1">
      <alignment horizontal="center" vertical="center"/>
    </xf>
    <xf numFmtId="0" fontId="22" fillId="0" borderId="49" xfId="0" applyFont="1" applyBorder="1">
      <alignment vertical="center"/>
    </xf>
    <xf numFmtId="0" fontId="2" fillId="0" borderId="49" xfId="0" applyFont="1" applyBorder="1" applyAlignment="1">
      <alignment horizontal="center" vertical="center"/>
    </xf>
    <xf numFmtId="0" fontId="2" fillId="0" borderId="49" xfId="0" applyFont="1" applyBorder="1">
      <alignment vertical="center"/>
    </xf>
    <xf numFmtId="0" fontId="22" fillId="0" borderId="51" xfId="0" applyFont="1" applyBorder="1" applyAlignment="1">
      <alignment horizontal="center" vertical="center"/>
    </xf>
    <xf numFmtId="0" fontId="22" fillId="0" borderId="51" xfId="0" applyFont="1" applyBorder="1">
      <alignment vertical="center"/>
    </xf>
    <xf numFmtId="0" fontId="2" fillId="0" borderId="51" xfId="0" applyFont="1" applyBorder="1" applyAlignment="1">
      <alignment horizontal="center" vertical="center"/>
    </xf>
    <xf numFmtId="0" fontId="2" fillId="0" borderId="51" xfId="0" applyFont="1" applyBorder="1">
      <alignment vertical="center"/>
    </xf>
    <xf numFmtId="0" fontId="2" fillId="0" borderId="74" xfId="0" applyFont="1" applyBorder="1" applyAlignment="1">
      <alignment horizontal="center" vertical="center"/>
    </xf>
    <xf numFmtId="0" fontId="2" fillId="0" borderId="74" xfId="0" applyFont="1" applyBorder="1">
      <alignment vertical="center"/>
    </xf>
    <xf numFmtId="176" fontId="7" fillId="0" borderId="73" xfId="0" applyNumberFormat="1" applyFont="1" applyBorder="1">
      <alignment vertical="center"/>
    </xf>
    <xf numFmtId="0" fontId="2" fillId="0" borderId="20" xfId="0" applyFont="1" applyBorder="1" applyAlignment="1">
      <alignment horizontal="center" vertical="center"/>
    </xf>
    <xf numFmtId="12" fontId="8" fillId="0" borderId="90" xfId="3" quotePrefix="1" applyNumberFormat="1" applyFont="1" applyBorder="1" applyAlignment="1">
      <alignment horizontal="center" vertical="center"/>
    </xf>
    <xf numFmtId="12" fontId="8" fillId="0" borderId="91" xfId="3" quotePrefix="1" applyNumberFormat="1" applyFont="1" applyBorder="1" applyAlignment="1">
      <alignment horizontal="center" vertical="center"/>
    </xf>
    <xf numFmtId="12" fontId="8" fillId="0" borderId="74" xfId="3" quotePrefix="1" applyNumberFormat="1" applyFont="1" applyBorder="1" applyAlignment="1">
      <alignment horizontal="center" vertical="center"/>
    </xf>
    <xf numFmtId="0" fontId="23" fillId="0" borderId="54" xfId="0" applyFont="1" applyBorder="1">
      <alignment vertical="center"/>
    </xf>
    <xf numFmtId="0" fontId="7" fillId="0" borderId="0" xfId="0" applyFont="1" applyProtection="1">
      <alignment vertical="center"/>
      <protection locked="0"/>
    </xf>
    <xf numFmtId="0" fontId="7" fillId="0" borderId="0" xfId="0" applyFont="1" applyAlignment="1" applyProtection="1">
      <alignment horizontal="right" vertical="center"/>
      <protection locked="0"/>
    </xf>
    <xf numFmtId="0" fontId="11" fillId="0" borderId="0" xfId="0" applyFont="1" applyProtection="1">
      <alignment vertical="center"/>
      <protection locked="0"/>
    </xf>
    <xf numFmtId="0" fontId="12" fillId="0" borderId="0" xfId="0" applyFont="1" applyAlignment="1" applyProtection="1">
      <alignment horizontal="center" vertical="center"/>
      <protection locked="0"/>
    </xf>
    <xf numFmtId="0" fontId="15" fillId="0" borderId="0" xfId="0" applyFont="1" applyProtection="1">
      <alignment vertical="center"/>
      <protection locked="0"/>
    </xf>
    <xf numFmtId="0" fontId="13" fillId="0" borderId="0" xfId="0" applyFont="1" applyProtection="1">
      <alignment vertical="center"/>
      <protection locked="0"/>
    </xf>
    <xf numFmtId="0" fontId="16" fillId="0" borderId="0" xfId="0" applyFont="1" applyProtection="1">
      <alignment vertical="center"/>
      <protection locked="0"/>
    </xf>
    <xf numFmtId="0" fontId="16" fillId="0" borderId="0" xfId="0" applyFont="1" applyAlignment="1" applyProtection="1">
      <alignment horizontal="center" vertical="center"/>
      <protection locked="0"/>
    </xf>
    <xf numFmtId="0" fontId="16" fillId="3" borderId="1" xfId="0" applyFont="1" applyFill="1" applyBorder="1" applyAlignment="1" applyProtection="1">
      <alignment horizontal="center" vertical="center" shrinkToFit="1"/>
      <protection locked="0"/>
    </xf>
    <xf numFmtId="0" fontId="16" fillId="2" borderId="0" xfId="0" applyFont="1" applyFill="1" applyAlignment="1" applyProtection="1">
      <alignment vertical="center" shrinkToFit="1"/>
      <protection locked="0"/>
    </xf>
    <xf numFmtId="0" fontId="16" fillId="2" borderId="0" xfId="0" applyFont="1" applyFill="1" applyProtection="1">
      <alignment vertical="center"/>
      <protection locked="0"/>
    </xf>
    <xf numFmtId="0" fontId="16" fillId="3" borderId="41" xfId="0" applyFont="1" applyFill="1" applyBorder="1" applyAlignment="1" applyProtection="1">
      <alignment horizontal="center" vertical="center" shrinkToFit="1"/>
      <protection locked="0"/>
    </xf>
    <xf numFmtId="0" fontId="16" fillId="2" borderId="0" xfId="0" applyFont="1" applyFill="1" applyAlignment="1" applyProtection="1">
      <alignment horizontal="center" vertical="center"/>
      <protection locked="0"/>
    </xf>
    <xf numFmtId="0" fontId="17" fillId="3" borderId="1" xfId="0" applyFont="1" applyFill="1" applyBorder="1" applyAlignment="1" applyProtection="1">
      <alignment horizontal="center" vertical="center" shrinkToFit="1"/>
      <protection locked="0"/>
    </xf>
    <xf numFmtId="0" fontId="16" fillId="2" borderId="0" xfId="0" applyFont="1" applyFill="1" applyAlignment="1" applyProtection="1">
      <alignment horizontal="center" vertical="center" shrinkToFit="1"/>
      <protection locked="0"/>
    </xf>
    <xf numFmtId="0" fontId="18" fillId="3" borderId="1" xfId="0" applyFont="1" applyFill="1" applyBorder="1" applyAlignment="1" applyProtection="1">
      <alignment horizontal="center" vertical="center" wrapText="1"/>
      <protection locked="0"/>
    </xf>
    <xf numFmtId="0" fontId="16" fillId="2" borderId="0" xfId="0" applyFont="1" applyFill="1" applyAlignment="1" applyProtection="1">
      <alignment horizontal="left" vertical="center"/>
      <protection locked="0"/>
    </xf>
    <xf numFmtId="0" fontId="16" fillId="0" borderId="20" xfId="0" applyFont="1" applyBorder="1" applyProtection="1">
      <alignment vertical="center"/>
      <protection locked="0"/>
    </xf>
    <xf numFmtId="38" fontId="7" fillId="0" borderId="0" xfId="3" applyFont="1" applyProtection="1">
      <alignment vertical="center"/>
      <protection locked="0"/>
    </xf>
    <xf numFmtId="0" fontId="7" fillId="0" borderId="23" xfId="0" applyFont="1" applyBorder="1" applyProtection="1">
      <alignment vertical="center"/>
      <protection locked="0"/>
    </xf>
    <xf numFmtId="0" fontId="7" fillId="4" borderId="23" xfId="0" applyFont="1" applyFill="1" applyBorder="1" applyProtection="1">
      <alignment vertical="center"/>
      <protection locked="0"/>
    </xf>
    <xf numFmtId="0" fontId="16" fillId="4" borderId="49" xfId="0" applyFont="1" applyFill="1" applyBorder="1" applyProtection="1">
      <alignment vertical="center"/>
      <protection locked="0"/>
    </xf>
    <xf numFmtId="0" fontId="16" fillId="4" borderId="51" xfId="0" applyFont="1" applyFill="1" applyBorder="1" applyProtection="1">
      <alignment vertical="center"/>
      <protection locked="0"/>
    </xf>
    <xf numFmtId="0" fontId="16" fillId="4" borderId="41" xfId="0" applyFont="1" applyFill="1" applyBorder="1" applyProtection="1">
      <alignment vertical="center"/>
      <protection locked="0"/>
    </xf>
    <xf numFmtId="0" fontId="16" fillId="4" borderId="53" xfId="0" applyFont="1" applyFill="1" applyBorder="1" applyProtection="1">
      <alignment vertical="center"/>
      <protection locked="0"/>
    </xf>
    <xf numFmtId="0" fontId="16" fillId="4" borderId="54" xfId="0" applyFont="1" applyFill="1" applyBorder="1" applyProtection="1">
      <alignment vertical="center"/>
      <protection locked="0"/>
    </xf>
    <xf numFmtId="38" fontId="16" fillId="0" borderId="49" xfId="3" applyFont="1" applyBorder="1" applyProtection="1">
      <alignment vertical="center"/>
    </xf>
    <xf numFmtId="38" fontId="16" fillId="0" borderId="58" xfId="3" applyFont="1" applyBorder="1" applyProtection="1">
      <alignment vertical="center"/>
    </xf>
    <xf numFmtId="38" fontId="16" fillId="0" borderId="51" xfId="3" applyFont="1" applyBorder="1" applyProtection="1">
      <alignment vertical="center"/>
    </xf>
    <xf numFmtId="38" fontId="16" fillId="0" borderId="62" xfId="3" applyFont="1" applyBorder="1" applyProtection="1">
      <alignment vertical="center"/>
    </xf>
    <xf numFmtId="38" fontId="16" fillId="0" borderId="41" xfId="3" applyFont="1" applyBorder="1" applyProtection="1">
      <alignment vertical="center"/>
    </xf>
    <xf numFmtId="38" fontId="16" fillId="0" borderId="29" xfId="3" applyFont="1" applyBorder="1" applyProtection="1">
      <alignment vertical="center"/>
    </xf>
    <xf numFmtId="38" fontId="16" fillId="0" borderId="53" xfId="3" applyFont="1" applyBorder="1" applyProtection="1">
      <alignment vertical="center"/>
    </xf>
    <xf numFmtId="38" fontId="16" fillId="0" borderId="66" xfId="3" applyFont="1" applyBorder="1" applyProtection="1">
      <alignment vertical="center"/>
    </xf>
    <xf numFmtId="38" fontId="16" fillId="0" borderId="54" xfId="3" applyFont="1" applyBorder="1" applyProtection="1">
      <alignment vertical="center"/>
    </xf>
    <xf numFmtId="38" fontId="16" fillId="0" borderId="77" xfId="3" applyFont="1" applyBorder="1" applyProtection="1">
      <alignment vertical="center"/>
    </xf>
    <xf numFmtId="38" fontId="16" fillId="0" borderId="20" xfId="3" applyFont="1" applyBorder="1" applyAlignment="1" applyProtection="1">
      <alignment vertical="center"/>
    </xf>
    <xf numFmtId="38" fontId="16" fillId="0" borderId="27" xfId="3" applyFont="1" applyBorder="1" applyAlignment="1" applyProtection="1">
      <alignment vertical="center"/>
    </xf>
    <xf numFmtId="38" fontId="16" fillId="0" borderId="48" xfId="3" applyFont="1" applyBorder="1" applyProtection="1">
      <alignment vertical="center"/>
    </xf>
    <xf numFmtId="38" fontId="16" fillId="0" borderId="50" xfId="3" applyFont="1" applyBorder="1" applyProtection="1">
      <alignment vertical="center"/>
    </xf>
    <xf numFmtId="38" fontId="16" fillId="0" borderId="42" xfId="3" applyFont="1" applyBorder="1" applyProtection="1">
      <alignment vertical="center"/>
    </xf>
    <xf numFmtId="38" fontId="16" fillId="0" borderId="52" xfId="3" applyFont="1" applyBorder="1" applyProtection="1">
      <alignment vertical="center"/>
    </xf>
    <xf numFmtId="38" fontId="16" fillId="0" borderId="55" xfId="3" applyFont="1" applyBorder="1" applyProtection="1">
      <alignment vertical="center"/>
    </xf>
    <xf numFmtId="38" fontId="16" fillId="0" borderId="32" xfId="3" applyFont="1" applyBorder="1" applyAlignment="1" applyProtection="1">
      <alignment vertical="center"/>
    </xf>
    <xf numFmtId="0" fontId="16" fillId="0" borderId="36" xfId="0" applyFont="1" applyBorder="1" applyAlignment="1">
      <alignment horizontal="center" vertical="center"/>
    </xf>
    <xf numFmtId="0" fontId="16" fillId="0" borderId="46" xfId="0" applyFont="1" applyBorder="1" applyAlignment="1">
      <alignment horizontal="center" vertical="center"/>
    </xf>
    <xf numFmtId="0" fontId="16" fillId="0" borderId="11" xfId="0" applyFont="1" applyBorder="1" applyAlignment="1">
      <alignment horizontal="center" vertical="center"/>
    </xf>
    <xf numFmtId="0" fontId="16" fillId="0" borderId="10" xfId="0" applyFont="1" applyBorder="1" applyAlignment="1">
      <alignment horizontal="center" vertical="center"/>
    </xf>
    <xf numFmtId="0" fontId="16" fillId="0" borderId="37" xfId="0" applyFont="1" applyBorder="1" applyAlignment="1">
      <alignment horizontal="center" vertical="center"/>
    </xf>
    <xf numFmtId="0" fontId="16" fillId="0" borderId="38" xfId="0" applyFont="1" applyBorder="1" applyAlignment="1">
      <alignment horizontal="center" vertical="center"/>
    </xf>
    <xf numFmtId="0" fontId="16" fillId="0" borderId="39" xfId="0" applyFont="1" applyBorder="1" applyAlignment="1">
      <alignment horizontal="center" vertical="center"/>
    </xf>
    <xf numFmtId="0" fontId="16" fillId="0" borderId="40" xfId="0" applyFont="1" applyBorder="1" applyAlignment="1">
      <alignment horizontal="center" vertical="center"/>
    </xf>
    <xf numFmtId="0" fontId="16" fillId="3" borderId="33" xfId="0" applyFont="1" applyFill="1" applyBorder="1" applyAlignment="1">
      <alignment horizontal="center" vertical="center"/>
    </xf>
    <xf numFmtId="0" fontId="16" fillId="3" borderId="34" xfId="0" applyFont="1" applyFill="1" applyBorder="1" applyAlignment="1">
      <alignment horizontal="center" vertical="center"/>
    </xf>
    <xf numFmtId="0" fontId="16" fillId="3" borderId="86" xfId="0" applyFont="1" applyFill="1" applyBorder="1" applyAlignment="1">
      <alignment horizontal="center" vertical="center"/>
    </xf>
    <xf numFmtId="0" fontId="16" fillId="3" borderId="85" xfId="0" applyFont="1" applyFill="1" applyBorder="1" applyAlignment="1">
      <alignment horizontal="center" vertical="center"/>
    </xf>
    <xf numFmtId="38" fontId="16" fillId="3" borderId="92" xfId="3" applyFont="1" applyFill="1" applyBorder="1" applyAlignment="1" applyProtection="1">
      <alignment horizontal="center" vertical="center" shrinkToFit="1"/>
    </xf>
    <xf numFmtId="38" fontId="16" fillId="3" borderId="93" xfId="3" applyFont="1" applyFill="1" applyBorder="1" applyAlignment="1" applyProtection="1">
      <alignment horizontal="center" vertical="center" shrinkToFit="1"/>
    </xf>
    <xf numFmtId="0" fontId="16" fillId="3" borderId="9" xfId="0" applyFont="1" applyFill="1" applyBorder="1" applyAlignment="1" applyProtection="1">
      <alignment horizontal="center" vertical="center"/>
      <protection locked="0"/>
    </xf>
    <xf numFmtId="0" fontId="16" fillId="3" borderId="20" xfId="0" applyFont="1" applyFill="1" applyBorder="1" applyAlignment="1" applyProtection="1">
      <alignment horizontal="center" vertical="center"/>
      <protection locked="0"/>
    </xf>
    <xf numFmtId="38" fontId="16" fillId="3" borderId="9" xfId="3" applyFont="1" applyFill="1" applyBorder="1" applyAlignment="1" applyProtection="1">
      <alignment horizontal="center" vertical="center"/>
    </xf>
    <xf numFmtId="38" fontId="16" fillId="3" borderId="20" xfId="3" applyFont="1" applyFill="1" applyBorder="1" applyAlignment="1" applyProtection="1">
      <alignment horizontal="center" vertical="center"/>
    </xf>
    <xf numFmtId="38" fontId="16" fillId="3" borderId="75" xfId="3" applyFont="1" applyFill="1" applyBorder="1" applyAlignment="1" applyProtection="1">
      <alignment horizontal="center" vertical="center" shrinkToFit="1"/>
    </xf>
    <xf numFmtId="38" fontId="16" fillId="3" borderId="76" xfId="3" applyFont="1" applyFill="1" applyBorder="1" applyAlignment="1" applyProtection="1">
      <alignment horizontal="center" vertical="center" shrinkToFit="1"/>
    </xf>
    <xf numFmtId="38" fontId="16" fillId="3" borderId="94" xfId="3" applyFont="1" applyFill="1" applyBorder="1" applyAlignment="1" applyProtection="1">
      <alignment horizontal="center" vertical="center" shrinkToFit="1"/>
    </xf>
    <xf numFmtId="38" fontId="16" fillId="3" borderId="32" xfId="3" applyFont="1" applyFill="1" applyBorder="1" applyAlignment="1" applyProtection="1">
      <alignment horizontal="center" vertical="center" shrinkToFit="1"/>
    </xf>
    <xf numFmtId="0" fontId="16" fillId="3" borderId="9" xfId="0" applyFont="1" applyFill="1" applyBorder="1" applyAlignment="1">
      <alignment horizontal="center" vertical="center"/>
    </xf>
    <xf numFmtId="0" fontId="16" fillId="3" borderId="20" xfId="0" applyFont="1" applyFill="1" applyBorder="1" applyAlignment="1">
      <alignment horizontal="center"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16" fillId="0" borderId="47" xfId="0" applyFont="1" applyBorder="1" applyAlignment="1">
      <alignment horizontal="center" vertical="center"/>
    </xf>
    <xf numFmtId="0" fontId="16" fillId="0" borderId="19" xfId="0" applyFont="1" applyBorder="1" applyAlignment="1">
      <alignment horizontal="center" vertical="center"/>
    </xf>
    <xf numFmtId="0" fontId="16" fillId="0" borderId="18" xfId="0" applyFont="1" applyBorder="1" applyAlignment="1">
      <alignment horizontal="center"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6" fillId="3" borderId="13" xfId="0" applyFont="1" applyFill="1" applyBorder="1" applyAlignment="1">
      <alignment horizontal="center" vertical="center"/>
    </xf>
    <xf numFmtId="0" fontId="16" fillId="3" borderId="14" xfId="0" applyFont="1" applyFill="1" applyBorder="1" applyAlignment="1">
      <alignment horizontal="center" vertical="center"/>
    </xf>
    <xf numFmtId="0" fontId="16" fillId="0" borderId="41" xfId="0" applyFont="1" applyBorder="1" applyAlignment="1">
      <alignment horizontal="center" vertical="center"/>
    </xf>
    <xf numFmtId="0" fontId="16" fillId="4" borderId="1" xfId="0" applyFont="1" applyFill="1" applyBorder="1" applyAlignment="1" applyProtection="1">
      <alignment horizontal="left" vertical="center" shrinkToFit="1"/>
      <protection locked="0"/>
    </xf>
    <xf numFmtId="0" fontId="16" fillId="3" borderId="15" xfId="0" applyFont="1" applyFill="1" applyBorder="1" applyAlignment="1" applyProtection="1">
      <alignment horizontal="center" vertical="center" shrinkToFit="1"/>
      <protection locked="0"/>
    </xf>
    <xf numFmtId="0" fontId="16" fillId="3" borderId="17" xfId="0" applyFont="1" applyFill="1" applyBorder="1" applyAlignment="1" applyProtection="1">
      <alignment horizontal="center" vertical="center" shrinkToFit="1"/>
      <protection locked="0"/>
    </xf>
    <xf numFmtId="0" fontId="16" fillId="3" borderId="1" xfId="0" applyFont="1" applyFill="1" applyBorder="1" applyAlignment="1" applyProtection="1">
      <alignment horizontal="center" vertical="center" shrinkToFit="1"/>
      <protection locked="0"/>
    </xf>
    <xf numFmtId="0" fontId="16" fillId="3" borderId="12" xfId="0" applyFont="1" applyFill="1" applyBorder="1" applyAlignment="1">
      <alignment horizontal="center" vertical="center"/>
    </xf>
    <xf numFmtId="0" fontId="16" fillId="3" borderId="2" xfId="0" applyFont="1" applyFill="1" applyBorder="1" applyAlignment="1">
      <alignment horizontal="center" vertical="center"/>
    </xf>
    <xf numFmtId="38" fontId="16" fillId="3" borderId="2" xfId="3" applyFont="1" applyFill="1" applyBorder="1" applyAlignment="1" applyProtection="1">
      <alignment horizontal="center" vertical="center"/>
    </xf>
    <xf numFmtId="38" fontId="16" fillId="3" borderId="14" xfId="3" applyFont="1" applyFill="1" applyBorder="1" applyAlignment="1" applyProtection="1">
      <alignment horizontal="center" vertical="center"/>
    </xf>
    <xf numFmtId="0" fontId="16" fillId="4" borderId="15" xfId="0" applyFont="1" applyFill="1" applyBorder="1" applyAlignment="1" applyProtection="1">
      <alignment vertical="center" shrinkToFit="1"/>
      <protection locked="0"/>
    </xf>
    <xf numFmtId="0" fontId="16" fillId="4" borderId="17" xfId="0" applyFont="1" applyFill="1" applyBorder="1" applyAlignment="1" applyProtection="1">
      <alignment vertical="center" shrinkToFit="1"/>
      <protection locked="0"/>
    </xf>
    <xf numFmtId="0" fontId="16" fillId="4" borderId="15" xfId="0" applyFont="1" applyFill="1" applyBorder="1" applyAlignment="1" applyProtection="1">
      <alignment horizontal="left" vertical="center" shrinkToFit="1"/>
      <protection locked="0"/>
    </xf>
    <xf numFmtId="0" fontId="16" fillId="4" borderId="16" xfId="0" applyFont="1" applyFill="1" applyBorder="1" applyAlignment="1" applyProtection="1">
      <alignment horizontal="left" vertical="center" shrinkToFit="1"/>
      <protection locked="0"/>
    </xf>
    <xf numFmtId="0" fontId="16" fillId="4" borderId="17" xfId="0" applyFont="1" applyFill="1" applyBorder="1" applyAlignment="1" applyProtection="1">
      <alignment horizontal="left" vertical="center" shrinkToFit="1"/>
      <protection locked="0"/>
    </xf>
    <xf numFmtId="0" fontId="16" fillId="4" borderId="15" xfId="0" applyFont="1" applyFill="1" applyBorder="1" applyProtection="1">
      <alignment vertical="center"/>
      <protection locked="0"/>
    </xf>
    <xf numFmtId="0" fontId="16" fillId="4" borderId="17" xfId="0" applyFont="1" applyFill="1" applyBorder="1" applyProtection="1">
      <alignment vertical="center"/>
      <protection locked="0"/>
    </xf>
    <xf numFmtId="0" fontId="16" fillId="3" borderId="78" xfId="0" applyFont="1" applyFill="1" applyBorder="1" applyAlignment="1">
      <alignment horizontal="center" vertical="center"/>
    </xf>
    <xf numFmtId="0" fontId="16" fillId="3" borderId="79" xfId="0" applyFont="1" applyFill="1" applyBorder="1" applyAlignment="1">
      <alignment horizontal="center" vertical="center"/>
    </xf>
    <xf numFmtId="0" fontId="16" fillId="4" borderId="41" xfId="0" applyFont="1" applyFill="1" applyBorder="1" applyAlignment="1" applyProtection="1">
      <alignment horizontal="left" vertical="center" shrinkToFit="1"/>
      <protection locked="0"/>
    </xf>
    <xf numFmtId="0" fontId="16" fillId="0" borderId="12" xfId="0" applyFont="1" applyBorder="1" applyAlignment="1">
      <alignment horizontal="center" vertical="center"/>
    </xf>
    <xf numFmtId="0" fontId="16" fillId="0" borderId="2" xfId="0" applyFont="1" applyBorder="1" applyAlignment="1">
      <alignment horizontal="center" vertical="center"/>
    </xf>
    <xf numFmtId="0" fontId="16" fillId="3" borderId="47" xfId="0" applyFont="1" applyFill="1" applyBorder="1" applyAlignment="1" applyProtection="1">
      <alignment horizontal="center" vertical="center" shrinkToFit="1"/>
      <protection locked="0"/>
    </xf>
    <xf numFmtId="0" fontId="7" fillId="0" borderId="0" xfId="0" applyFont="1" applyProtection="1">
      <alignment vertical="center"/>
      <protection locked="0"/>
    </xf>
    <xf numFmtId="0" fontId="14" fillId="0" borderId="0" xfId="0" applyFont="1" applyAlignment="1" applyProtection="1">
      <alignment horizontal="center" vertical="center"/>
      <protection locked="0"/>
    </xf>
    <xf numFmtId="0" fontId="16" fillId="0" borderId="0" xfId="0" applyFont="1" applyAlignment="1" applyProtection="1">
      <alignment horizontal="left" vertical="center"/>
      <protection locked="0"/>
    </xf>
    <xf numFmtId="0" fontId="16" fillId="3" borderId="41" xfId="0" applyFont="1" applyFill="1" applyBorder="1" applyAlignment="1" applyProtection="1">
      <alignment horizontal="center" vertical="center" shrinkToFit="1"/>
      <protection locked="0"/>
    </xf>
    <xf numFmtId="0" fontId="17" fillId="3" borderId="1" xfId="0" applyFont="1" applyFill="1" applyBorder="1" applyAlignment="1" applyProtection="1">
      <alignment horizontal="center" vertical="center" shrinkToFit="1"/>
      <protection locked="0"/>
    </xf>
    <xf numFmtId="0" fontId="16" fillId="0" borderId="0" xfId="0" applyFont="1" applyAlignment="1" applyProtection="1">
      <alignment horizontal="left" vertical="center" shrinkToFit="1"/>
      <protection locked="0"/>
    </xf>
    <xf numFmtId="0" fontId="16" fillId="4" borderId="28" xfId="0" applyFont="1" applyFill="1" applyBorder="1" applyAlignment="1" applyProtection="1">
      <alignment horizontal="left" vertical="center" shrinkToFit="1"/>
      <protection locked="0"/>
    </xf>
    <xf numFmtId="0" fontId="16" fillId="4" borderId="56" xfId="0" applyFont="1" applyFill="1" applyBorder="1" applyAlignment="1" applyProtection="1">
      <alignment horizontal="left" vertical="center" shrinkToFit="1"/>
      <protection locked="0"/>
    </xf>
    <xf numFmtId="0" fontId="16" fillId="4" borderId="28" xfId="0" applyFont="1" applyFill="1" applyBorder="1" applyAlignment="1" applyProtection="1">
      <alignment vertical="center" shrinkToFit="1"/>
      <protection locked="0"/>
    </xf>
    <xf numFmtId="0" fontId="16" fillId="4" borderId="56" xfId="0" applyFont="1" applyFill="1" applyBorder="1" applyAlignment="1" applyProtection="1">
      <alignment vertical="center" shrinkToFit="1"/>
      <protection locked="0"/>
    </xf>
    <xf numFmtId="0" fontId="7" fillId="0" borderId="0" xfId="0" applyFont="1">
      <alignment vertical="center"/>
    </xf>
    <xf numFmtId="0" fontId="14" fillId="0" borderId="0" xfId="0" applyFont="1" applyAlignment="1">
      <alignment horizontal="center" vertical="center"/>
    </xf>
    <xf numFmtId="0" fontId="16" fillId="0" borderId="0" xfId="0" applyFont="1" applyAlignment="1">
      <alignment horizontal="left" vertical="center"/>
    </xf>
    <xf numFmtId="0" fontId="16" fillId="3" borderId="1" xfId="0" applyFont="1" applyFill="1" applyBorder="1" applyAlignment="1">
      <alignment horizontal="center" vertical="center" shrinkToFit="1"/>
    </xf>
    <xf numFmtId="0" fontId="20" fillId="2" borderId="15" xfId="4" applyFont="1" applyFill="1" applyBorder="1" applyAlignment="1">
      <alignment horizontal="left" vertical="center" shrinkToFit="1"/>
    </xf>
    <xf numFmtId="0" fontId="20" fillId="2" borderId="17" xfId="4" applyFont="1" applyFill="1" applyBorder="1" applyAlignment="1">
      <alignment horizontal="left" vertical="center" shrinkToFit="1"/>
    </xf>
    <xf numFmtId="0" fontId="16" fillId="3" borderId="15" xfId="0" applyFont="1" applyFill="1" applyBorder="1" applyAlignment="1">
      <alignment horizontal="center" vertical="center" shrinkToFit="1"/>
    </xf>
    <xf numFmtId="0" fontId="16" fillId="3" borderId="17" xfId="0" applyFont="1" applyFill="1" applyBorder="1" applyAlignment="1">
      <alignment horizontal="center" vertical="center" shrinkToFit="1"/>
    </xf>
    <xf numFmtId="0" fontId="20" fillId="2" borderId="15" xfId="4" applyFont="1" applyFill="1" applyBorder="1" applyAlignment="1">
      <alignment horizontal="center" vertical="center" shrinkToFit="1"/>
    </xf>
    <xf numFmtId="0" fontId="20" fillId="2" borderId="17" xfId="4" applyFont="1" applyFill="1" applyBorder="1" applyAlignment="1">
      <alignment horizontal="center" vertical="center" shrinkToFit="1"/>
    </xf>
    <xf numFmtId="0" fontId="17" fillId="3" borderId="1" xfId="0" applyFont="1" applyFill="1" applyBorder="1" applyAlignment="1">
      <alignment horizontal="center" vertical="center" shrinkToFit="1"/>
    </xf>
    <xf numFmtId="0" fontId="20" fillId="2" borderId="1" xfId="4" applyFont="1" applyFill="1" applyBorder="1" applyAlignment="1">
      <alignment horizontal="center" vertical="center" shrinkToFit="1"/>
    </xf>
    <xf numFmtId="0" fontId="16" fillId="3" borderId="47" xfId="0" applyFont="1" applyFill="1" applyBorder="1" applyAlignment="1">
      <alignment horizontal="center" vertical="center" shrinkToFit="1"/>
    </xf>
    <xf numFmtId="0" fontId="20" fillId="2" borderId="15" xfId="4" applyFont="1" applyFill="1" applyBorder="1" applyAlignment="1">
      <alignment horizontal="left" vertical="center" indent="1" shrinkToFit="1"/>
    </xf>
    <xf numFmtId="0" fontId="20" fillId="2" borderId="16" xfId="4" applyFont="1" applyFill="1" applyBorder="1" applyAlignment="1">
      <alignment horizontal="left" vertical="center" indent="1" shrinkToFit="1"/>
    </xf>
    <xf numFmtId="0" fontId="20" fillId="2" borderId="17" xfId="4" applyFont="1" applyFill="1" applyBorder="1" applyAlignment="1">
      <alignment horizontal="left" vertical="center" indent="1" shrinkToFit="1"/>
    </xf>
    <xf numFmtId="0" fontId="21" fillId="0" borderId="28" xfId="0" applyFont="1" applyBorder="1" applyAlignment="1">
      <alignment horizontal="left" vertical="center" shrinkToFit="1"/>
    </xf>
    <xf numFmtId="0" fontId="21" fillId="0" borderId="56" xfId="0" applyFont="1" applyBorder="1" applyAlignment="1">
      <alignment horizontal="left" vertical="center" shrinkToFit="1"/>
    </xf>
    <xf numFmtId="0" fontId="16" fillId="3" borderId="41" xfId="0" applyFont="1" applyFill="1" applyBorder="1" applyAlignment="1">
      <alignment horizontal="center" vertical="center" shrinkToFit="1"/>
    </xf>
    <xf numFmtId="177" fontId="20" fillId="2" borderId="15" xfId="4" applyNumberFormat="1" applyFont="1" applyFill="1" applyBorder="1" applyAlignment="1">
      <alignment horizontal="left" vertical="center" shrinkToFit="1"/>
    </xf>
    <xf numFmtId="177" fontId="20" fillId="2" borderId="17" xfId="4" applyNumberFormat="1" applyFont="1" applyFill="1" applyBorder="1" applyAlignment="1">
      <alignment horizontal="left" vertical="center" shrinkToFit="1"/>
    </xf>
    <xf numFmtId="0" fontId="21" fillId="0" borderId="28" xfId="0" applyFont="1" applyBorder="1" applyAlignment="1">
      <alignment vertical="center" shrinkToFit="1"/>
    </xf>
    <xf numFmtId="0" fontId="21" fillId="0" borderId="56" xfId="0" applyFont="1" applyBorder="1" applyAlignment="1">
      <alignment vertical="center" shrinkToFit="1"/>
    </xf>
    <xf numFmtId="177" fontId="20" fillId="2" borderId="15" xfId="4" applyNumberFormat="1" applyFont="1" applyFill="1" applyBorder="1" applyAlignment="1">
      <alignment horizontal="left" vertical="center" indent="1" shrinkToFit="1"/>
    </xf>
    <xf numFmtId="177" fontId="20" fillId="2" borderId="17" xfId="4" applyNumberFormat="1" applyFont="1" applyFill="1" applyBorder="1" applyAlignment="1">
      <alignment horizontal="left" vertical="center" indent="1" shrinkToFit="1"/>
    </xf>
    <xf numFmtId="0" fontId="16" fillId="0" borderId="0" xfId="0" applyFont="1" applyAlignment="1">
      <alignment horizontal="left" vertical="center" shrinkToFit="1"/>
    </xf>
    <xf numFmtId="0" fontId="21" fillId="2" borderId="15" xfId="4" applyFont="1" applyFill="1" applyBorder="1" applyAlignment="1">
      <alignment horizontal="left" vertical="center" shrinkToFit="1"/>
    </xf>
    <xf numFmtId="0" fontId="21" fillId="2" borderId="17" xfId="4" applyFont="1" applyFill="1" applyBorder="1" applyAlignment="1">
      <alignment horizontal="left" vertical="center" shrinkToFit="1"/>
    </xf>
    <xf numFmtId="0" fontId="21" fillId="0" borderId="15" xfId="0" applyFont="1" applyBorder="1" applyAlignment="1">
      <alignment horizontal="left" vertical="center" shrinkToFit="1"/>
    </xf>
    <xf numFmtId="0" fontId="21" fillId="0" borderId="16" xfId="0" applyFont="1" applyBorder="1" applyAlignment="1">
      <alignment horizontal="left" vertical="center" shrinkToFit="1"/>
    </xf>
    <xf numFmtId="0" fontId="21" fillId="0" borderId="17" xfId="0" applyFont="1" applyBorder="1" applyAlignment="1">
      <alignment horizontal="left" vertical="center" shrinkToFit="1"/>
    </xf>
    <xf numFmtId="38" fontId="16" fillId="3" borderId="2" xfId="3" applyFont="1" applyFill="1" applyBorder="1" applyAlignment="1">
      <alignment horizontal="center" vertical="center"/>
    </xf>
    <xf numFmtId="38" fontId="16" fillId="3" borderId="14" xfId="3" applyFont="1" applyFill="1" applyBorder="1" applyAlignment="1">
      <alignment horizontal="center" vertical="center"/>
    </xf>
    <xf numFmtId="0" fontId="21" fillId="2" borderId="15" xfId="4" applyFont="1" applyFill="1" applyBorder="1" applyAlignment="1">
      <alignment horizontal="center" vertical="center" shrinkToFit="1"/>
    </xf>
    <xf numFmtId="0" fontId="21" fillId="2" borderId="17" xfId="4" applyFont="1" applyFill="1" applyBorder="1" applyAlignment="1">
      <alignment horizontal="center" vertical="center" shrinkToFit="1"/>
    </xf>
    <xf numFmtId="0" fontId="21" fillId="0" borderId="15" xfId="0" applyFont="1" applyBorder="1" applyAlignment="1">
      <alignment vertical="center" shrinkToFit="1"/>
    </xf>
    <xf numFmtId="0" fontId="21" fillId="0" borderId="17" xfId="0" applyFont="1" applyBorder="1" applyAlignment="1">
      <alignment vertical="center" shrinkToFit="1"/>
    </xf>
    <xf numFmtId="38" fontId="16" fillId="3" borderId="75" xfId="3" applyFont="1" applyFill="1" applyBorder="1" applyAlignment="1">
      <alignment horizontal="center" vertical="center" shrinkToFit="1"/>
    </xf>
    <xf numFmtId="38" fontId="16" fillId="3" borderId="76" xfId="3" applyFont="1" applyFill="1" applyBorder="1" applyAlignment="1">
      <alignment horizontal="center" vertical="center" shrinkToFit="1"/>
    </xf>
    <xf numFmtId="38" fontId="16" fillId="3" borderId="9" xfId="3" applyFont="1" applyFill="1" applyBorder="1" applyAlignment="1">
      <alignment horizontal="center" vertical="center"/>
    </xf>
    <xf numFmtId="38" fontId="16" fillId="3" borderId="20" xfId="3" applyFont="1" applyFill="1" applyBorder="1" applyAlignment="1">
      <alignment horizontal="center" vertical="center"/>
    </xf>
    <xf numFmtId="38" fontId="16" fillId="3" borderId="3" xfId="3" applyFont="1" applyFill="1" applyBorder="1" applyAlignment="1">
      <alignment horizontal="center" vertical="center" shrinkToFit="1"/>
    </xf>
    <xf numFmtId="38" fontId="16" fillId="3" borderId="6" xfId="3" applyFont="1" applyFill="1" applyBorder="1" applyAlignment="1">
      <alignment horizontal="center" vertical="center" shrinkToFit="1"/>
    </xf>
    <xf numFmtId="38" fontId="8" fillId="0" borderId="59" xfId="3" applyFont="1" applyBorder="1" applyAlignment="1">
      <alignment horizontal="right" vertical="center"/>
    </xf>
    <xf numFmtId="38" fontId="8" fillId="0" borderId="60" xfId="3" applyFont="1" applyBorder="1" applyAlignment="1">
      <alignment horizontal="right" vertical="center"/>
    </xf>
    <xf numFmtId="38" fontId="8" fillId="0" borderId="61" xfId="3" applyFont="1" applyBorder="1" applyAlignment="1">
      <alignment horizontal="right" vertical="center"/>
    </xf>
    <xf numFmtId="38" fontId="8" fillId="0" borderId="68" xfId="3" applyFont="1" applyBorder="1" applyAlignment="1">
      <alignment horizontal="right" vertical="center"/>
    </xf>
    <xf numFmtId="38" fontId="8" fillId="0" borderId="69" xfId="3" applyFont="1" applyBorder="1" applyAlignment="1">
      <alignment horizontal="right" vertical="center"/>
    </xf>
    <xf numFmtId="38" fontId="8" fillId="0" borderId="70" xfId="3" applyFont="1" applyBorder="1" applyAlignment="1">
      <alignment horizontal="right" vertical="center"/>
    </xf>
    <xf numFmtId="38" fontId="8" fillId="0" borderId="59" xfId="3" applyFont="1" applyBorder="1" applyAlignment="1">
      <alignment vertical="center"/>
    </xf>
    <xf numFmtId="38" fontId="8" fillId="0" borderId="62" xfId="3" applyFont="1" applyBorder="1" applyAlignment="1">
      <alignment vertical="center"/>
    </xf>
    <xf numFmtId="38" fontId="8" fillId="0" borderId="68" xfId="3" applyFont="1" applyBorder="1" applyAlignment="1">
      <alignment vertical="center"/>
    </xf>
    <xf numFmtId="38" fontId="8" fillId="0" borderId="71" xfId="3" applyFont="1" applyBorder="1" applyAlignment="1">
      <alignment vertical="center"/>
    </xf>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1" xfId="0" applyFont="1" applyBorder="1" applyAlignment="1">
      <alignment horizontal="center" vertical="center"/>
    </xf>
    <xf numFmtId="0" fontId="2" fillId="0" borderId="87" xfId="0" applyFont="1" applyBorder="1" applyAlignment="1">
      <alignment horizontal="center" vertical="center"/>
    </xf>
    <xf numFmtId="0" fontId="2" fillId="0" borderId="1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38" fontId="8" fillId="0" borderId="30" xfId="3" applyFont="1" applyBorder="1" applyAlignment="1">
      <alignment vertical="center"/>
    </xf>
    <xf numFmtId="38" fontId="0" fillId="0" borderId="31" xfId="3" applyFont="1" applyBorder="1" applyAlignment="1">
      <alignment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38" fontId="8" fillId="0" borderId="20" xfId="3" applyFont="1" applyBorder="1" applyAlignment="1">
      <alignment horizontal="right" vertical="center"/>
    </xf>
    <xf numFmtId="0" fontId="19" fillId="0" borderId="0" xfId="0" applyFont="1" applyAlignment="1">
      <alignment horizontal="left" vertical="center"/>
    </xf>
    <xf numFmtId="0" fontId="7" fillId="3" borderId="12" xfId="0" applyFont="1" applyFill="1" applyBorder="1" applyAlignment="1">
      <alignment horizontal="center" vertical="center"/>
    </xf>
    <xf numFmtId="0" fontId="7" fillId="3" borderId="2"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14" xfId="0" applyFont="1" applyFill="1" applyBorder="1" applyAlignment="1">
      <alignment horizontal="center" vertical="center"/>
    </xf>
    <xf numFmtId="0" fontId="8" fillId="3" borderId="24" xfId="0" applyFont="1" applyFill="1" applyBorder="1" applyAlignment="1">
      <alignment horizontal="center"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38" fontId="8" fillId="0" borderId="57" xfId="3" applyFont="1" applyBorder="1" applyAlignment="1">
      <alignment vertical="center"/>
    </xf>
    <xf numFmtId="38" fontId="0" fillId="0" borderId="58" xfId="3" applyFont="1" applyBorder="1" applyAlignment="1">
      <alignment vertical="center"/>
    </xf>
    <xf numFmtId="38" fontId="8" fillId="0" borderId="28" xfId="3" applyFont="1" applyBorder="1" applyAlignment="1">
      <alignment horizontal="right" vertical="center"/>
    </xf>
    <xf numFmtId="38" fontId="8" fillId="0" borderId="23" xfId="3" applyFont="1" applyBorder="1" applyAlignment="1">
      <alignment horizontal="right" vertical="center"/>
    </xf>
    <xf numFmtId="38" fontId="8" fillId="0" borderId="56" xfId="3" applyFont="1" applyBorder="1" applyAlignment="1">
      <alignment horizontal="right" vertical="center"/>
    </xf>
    <xf numFmtId="38" fontId="8" fillId="0" borderId="28" xfId="3" applyFont="1" applyBorder="1" applyAlignment="1">
      <alignment vertical="center"/>
    </xf>
    <xf numFmtId="38" fontId="8" fillId="0" borderId="29" xfId="3" applyFont="1" applyBorder="1" applyAlignment="1">
      <alignment vertical="center"/>
    </xf>
    <xf numFmtId="0" fontId="7" fillId="0" borderId="11" xfId="0" applyFont="1" applyBorder="1" applyAlignment="1">
      <alignment horizontal="center" vertical="center"/>
    </xf>
    <xf numFmtId="0" fontId="7" fillId="0" borderId="41" xfId="0" applyFont="1" applyBorder="1" applyAlignment="1">
      <alignment horizontal="center" vertical="center"/>
    </xf>
    <xf numFmtId="0" fontId="7" fillId="0" borderId="10" xfId="0" applyFont="1" applyBorder="1" applyAlignment="1">
      <alignment horizontal="center" vertical="center"/>
    </xf>
    <xf numFmtId="0" fontId="7" fillId="0" borderId="47" xfId="0" applyFont="1" applyBorder="1" applyAlignment="1">
      <alignment horizontal="center" vertical="center"/>
    </xf>
    <xf numFmtId="0" fontId="7" fillId="0" borderId="19" xfId="0" applyFont="1" applyBorder="1" applyAlignment="1">
      <alignment horizontal="center" vertical="center"/>
    </xf>
    <xf numFmtId="0" fontId="7" fillId="0" borderId="18" xfId="0" applyFont="1" applyBorder="1" applyAlignment="1">
      <alignment horizontal="center" vertical="center"/>
    </xf>
    <xf numFmtId="38" fontId="8" fillId="0" borderId="63" xfId="3" applyFont="1" applyBorder="1" applyAlignment="1">
      <alignment horizontal="right" vertical="center"/>
    </xf>
    <xf numFmtId="38" fontId="8" fillId="0" borderId="64" xfId="3" applyFont="1" applyBorder="1" applyAlignment="1">
      <alignment horizontal="right" vertical="center"/>
    </xf>
    <xf numFmtId="38" fontId="8" fillId="0" borderId="65" xfId="3" applyFont="1" applyBorder="1" applyAlignment="1">
      <alignment horizontal="right" vertical="center"/>
    </xf>
    <xf numFmtId="38" fontId="8" fillId="0" borderId="63" xfId="3" applyFont="1" applyBorder="1" applyAlignment="1">
      <alignment vertical="center"/>
    </xf>
    <xf numFmtId="38" fontId="0" fillId="0" borderId="66" xfId="3" applyFont="1" applyBorder="1" applyAlignment="1">
      <alignment vertical="center"/>
    </xf>
    <xf numFmtId="38" fontId="8" fillId="0" borderId="54" xfId="3" applyFont="1" applyBorder="1" applyAlignment="1">
      <alignment horizontal="right" vertical="center"/>
    </xf>
    <xf numFmtId="38" fontId="0" fillId="0" borderId="29" xfId="3" applyFont="1" applyBorder="1" applyAlignment="1">
      <alignment vertical="center"/>
    </xf>
    <xf numFmtId="0" fontId="7" fillId="0" borderId="12"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38" fontId="8" fillId="0" borderId="49" xfId="3" applyFont="1" applyBorder="1" applyAlignment="1">
      <alignment horizontal="right" vertical="center"/>
    </xf>
  </cellXfs>
  <cellStyles count="5">
    <cellStyle name="桁区切り" xfId="3" builtinId="6"/>
    <cellStyle name="桁区切り 2" xfId="2" xr:uid="{00000000-0005-0000-0000-000001000000}"/>
    <cellStyle name="標準" xfId="0" builtinId="0"/>
    <cellStyle name="標準 2" xfId="1" xr:uid="{00000000-0005-0000-0000-000003000000}"/>
    <cellStyle name="標準 3 2" xfId="4" xr:uid="{91BFEC31-AFAF-42BB-B0BB-FBE947298018}"/>
  </cellStyles>
  <dxfs count="0"/>
  <tableStyles count="0" defaultTableStyle="TableStyleMedium2" defaultPivotStyle="PivotStyleLight16"/>
  <colors>
    <mruColors>
      <color rgb="FFFFFFFF"/>
      <color rgb="FFFFFFE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10</xdr:col>
      <xdr:colOff>136508</xdr:colOff>
      <xdr:row>32</xdr:row>
      <xdr:rowOff>121227</xdr:rowOff>
    </xdr:from>
    <xdr:to>
      <xdr:col>16</xdr:col>
      <xdr:colOff>211468</xdr:colOff>
      <xdr:row>37</xdr:row>
      <xdr:rowOff>0</xdr:rowOff>
    </xdr:to>
    <xdr:sp macro="" textlink="">
      <xdr:nvSpPr>
        <xdr:cNvPr id="2" name="テキスト ボックス 1">
          <a:extLst>
            <a:ext uri="{FF2B5EF4-FFF2-40B4-BE49-F238E27FC236}">
              <a16:creationId xmlns:a16="http://schemas.microsoft.com/office/drawing/2014/main" id="{8FECCE67-D501-476E-A535-2AC3182A93E7}"/>
            </a:ext>
          </a:extLst>
        </xdr:cNvPr>
        <xdr:cNvSpPr txBox="1"/>
      </xdr:nvSpPr>
      <xdr:spPr>
        <a:xfrm>
          <a:off x="8934144" y="7152409"/>
          <a:ext cx="5062597" cy="1004455"/>
        </a:xfrm>
        <a:prstGeom prst="rect">
          <a:avLst/>
        </a:prstGeom>
        <a:solidFill>
          <a:schemeClr val="lt1"/>
        </a:solidFill>
        <a:ln w="19050" cmpd="sng">
          <a:solidFill>
            <a:srgbClr val="C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i="0">
              <a:solidFill>
                <a:schemeClr val="dk1"/>
              </a:solidFill>
              <a:effectLst/>
              <a:latin typeface="+mn-lt"/>
              <a:ea typeface="+mn-ea"/>
              <a:cs typeface="+mn-cs"/>
            </a:rPr>
            <a:t>◎</a:t>
          </a:r>
          <a:r>
            <a:rPr kumimoji="1" lang="ja-JP" altLang="en-US" sz="1200" i="0">
              <a:solidFill>
                <a:srgbClr val="002060"/>
              </a:solidFill>
            </a:rPr>
            <a:t>自動入力となっていますので、</a:t>
          </a:r>
          <a:endParaRPr kumimoji="1" lang="en-US" altLang="ja-JP" sz="1200" i="0">
            <a:solidFill>
              <a:srgbClr val="002060"/>
            </a:solidFill>
          </a:endParaRPr>
        </a:p>
        <a:p>
          <a:r>
            <a:rPr kumimoji="1" lang="ja-JP" altLang="en-US" sz="1100" i="0" baseline="0">
              <a:solidFill>
                <a:schemeClr val="dk1"/>
              </a:solidFill>
              <a:effectLst/>
              <a:latin typeface="+mn-lt"/>
              <a:ea typeface="+mn-ea"/>
              <a:cs typeface="+mn-cs"/>
            </a:rPr>
            <a:t>　</a:t>
          </a:r>
          <a:r>
            <a:rPr kumimoji="1" lang="ja-JP" altLang="en-US" sz="1200" i="0">
              <a:solidFill>
                <a:srgbClr val="002060"/>
              </a:solidFill>
            </a:rPr>
            <a:t>下記「３　利用者にかかる保険者ごとの助成申請見込額」を記入ください。</a:t>
          </a:r>
        </a:p>
      </xdr:txBody>
    </xdr:sp>
    <xdr:clientData/>
  </xdr:twoCellAnchor>
  <xdr:twoCellAnchor>
    <xdr:from>
      <xdr:col>2</xdr:col>
      <xdr:colOff>22411</xdr:colOff>
      <xdr:row>61</xdr:row>
      <xdr:rowOff>145676</xdr:rowOff>
    </xdr:from>
    <xdr:to>
      <xdr:col>8</xdr:col>
      <xdr:colOff>201705</xdr:colOff>
      <xdr:row>69</xdr:row>
      <xdr:rowOff>11206</xdr:rowOff>
    </xdr:to>
    <xdr:sp macro="" textlink="">
      <xdr:nvSpPr>
        <xdr:cNvPr id="4" name="テキスト ボックス 3">
          <a:extLst>
            <a:ext uri="{FF2B5EF4-FFF2-40B4-BE49-F238E27FC236}">
              <a16:creationId xmlns:a16="http://schemas.microsoft.com/office/drawing/2014/main" id="{91AADD39-3E9E-436C-B1FA-C6B28634263A}"/>
            </a:ext>
          </a:extLst>
        </xdr:cNvPr>
        <xdr:cNvSpPr txBox="1"/>
      </xdr:nvSpPr>
      <xdr:spPr>
        <a:xfrm>
          <a:off x="537882" y="12797117"/>
          <a:ext cx="6701117" cy="1389530"/>
        </a:xfrm>
        <a:prstGeom prst="rect">
          <a:avLst/>
        </a:prstGeom>
        <a:solidFill>
          <a:schemeClr val="lt1"/>
        </a:solidFill>
        <a:ln w="19050" cmpd="sng">
          <a:solidFill>
            <a:srgbClr val="C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600" i="0">
              <a:solidFill>
                <a:srgbClr val="0070C0"/>
              </a:solidFill>
              <a:effectLst/>
              <a:latin typeface="+mn-lt"/>
              <a:ea typeface="+mn-ea"/>
              <a:cs typeface="+mn-cs"/>
            </a:rPr>
            <a:t>◎</a:t>
          </a:r>
          <a:r>
            <a:rPr kumimoji="1" lang="ja-JP" altLang="en-US" sz="1600" i="0">
              <a:solidFill>
                <a:srgbClr val="0070C0"/>
              </a:solidFill>
              <a:effectLst/>
              <a:latin typeface="+mn-lt"/>
              <a:ea typeface="+mn-ea"/>
              <a:cs typeface="+mn-cs"/>
            </a:rPr>
            <a:t>加古川市分のみ入力してください。</a:t>
          </a:r>
          <a:endParaRPr kumimoji="1" lang="en-US" altLang="ja-JP" sz="1600" i="0">
            <a:solidFill>
              <a:srgbClr val="0070C0"/>
            </a:solidFill>
            <a:effectLst/>
            <a:latin typeface="+mn-lt"/>
            <a:ea typeface="+mn-ea"/>
            <a:cs typeface="+mn-cs"/>
          </a:endParaRPr>
        </a:p>
        <a:p>
          <a:r>
            <a:rPr kumimoji="1" lang="en-US" altLang="ja-JP" sz="1600">
              <a:solidFill>
                <a:srgbClr val="0070C0"/>
              </a:solidFill>
              <a:effectLst/>
              <a:latin typeface="+mn-lt"/>
              <a:ea typeface="+mn-ea"/>
              <a:cs typeface="+mn-cs"/>
            </a:rPr>
            <a:t>※</a:t>
          </a:r>
          <a:r>
            <a:rPr kumimoji="1" lang="ja-JP" altLang="ja-JP" sz="1600">
              <a:solidFill>
                <a:srgbClr val="0070C0"/>
              </a:solidFill>
              <a:effectLst/>
              <a:latin typeface="+mn-lt"/>
              <a:ea typeface="+mn-ea"/>
              <a:cs typeface="+mn-cs"/>
            </a:rPr>
            <a:t>兵庫県への提出分と異なり、</a:t>
          </a:r>
          <a:r>
            <a:rPr kumimoji="1" lang="ja-JP" altLang="en-US" sz="1600">
              <a:solidFill>
                <a:srgbClr val="0070C0"/>
              </a:solidFill>
              <a:effectLst/>
              <a:latin typeface="+mn-lt"/>
              <a:ea typeface="+mn-ea"/>
              <a:cs typeface="+mn-cs"/>
            </a:rPr>
            <a:t>他市保険者</a:t>
          </a:r>
          <a:r>
            <a:rPr kumimoji="1" lang="ja-JP" altLang="ja-JP" sz="1600">
              <a:solidFill>
                <a:srgbClr val="0070C0"/>
              </a:solidFill>
              <a:effectLst/>
              <a:latin typeface="+mn-lt"/>
              <a:ea typeface="+mn-ea"/>
              <a:cs typeface="+mn-cs"/>
            </a:rPr>
            <a:t>分</a:t>
          </a:r>
          <a:r>
            <a:rPr kumimoji="1" lang="ja-JP" altLang="en-US" sz="1600">
              <a:solidFill>
                <a:srgbClr val="0070C0"/>
              </a:solidFill>
              <a:effectLst/>
              <a:latin typeface="+mn-lt"/>
              <a:ea typeface="+mn-ea"/>
              <a:cs typeface="+mn-cs"/>
            </a:rPr>
            <a:t>の</a:t>
          </a:r>
          <a:r>
            <a:rPr kumimoji="1" lang="ja-JP" altLang="ja-JP" sz="1600">
              <a:solidFill>
                <a:srgbClr val="0070C0"/>
              </a:solidFill>
              <a:effectLst/>
              <a:latin typeface="+mn-lt"/>
              <a:ea typeface="+mn-ea"/>
              <a:cs typeface="+mn-cs"/>
            </a:rPr>
            <a:t>入力</a:t>
          </a:r>
          <a:r>
            <a:rPr kumimoji="1" lang="ja-JP" altLang="en-US" sz="1600">
              <a:solidFill>
                <a:srgbClr val="0070C0"/>
              </a:solidFill>
              <a:effectLst/>
              <a:latin typeface="+mn-lt"/>
              <a:ea typeface="+mn-ea"/>
              <a:cs typeface="+mn-cs"/>
            </a:rPr>
            <a:t>は</a:t>
          </a:r>
          <a:r>
            <a:rPr kumimoji="1" lang="ja-JP" altLang="ja-JP" sz="1600">
              <a:solidFill>
                <a:srgbClr val="0070C0"/>
              </a:solidFill>
              <a:effectLst/>
              <a:latin typeface="+mn-lt"/>
              <a:ea typeface="+mn-ea"/>
              <a:cs typeface="+mn-cs"/>
            </a:rPr>
            <a:t>不要です。</a:t>
          </a:r>
          <a:endParaRPr lang="ja-JP" altLang="ja-JP" sz="1800">
            <a:solidFill>
              <a:srgbClr val="0070C0"/>
            </a:solidFill>
            <a:effectLst/>
          </a:endParaRPr>
        </a:p>
      </xdr:txBody>
    </xdr:sp>
    <xdr:clientData/>
  </xdr:twoCellAnchor>
  <xdr:twoCellAnchor>
    <xdr:from>
      <xdr:col>9</xdr:col>
      <xdr:colOff>190500</xdr:colOff>
      <xdr:row>26</xdr:row>
      <xdr:rowOff>51954</xdr:rowOff>
    </xdr:from>
    <xdr:to>
      <xdr:col>9</xdr:col>
      <xdr:colOff>548986</xdr:colOff>
      <xdr:row>41</xdr:row>
      <xdr:rowOff>0</xdr:rowOff>
    </xdr:to>
    <xdr:sp macro="" textlink="">
      <xdr:nvSpPr>
        <xdr:cNvPr id="5" name="右中かっこ 4">
          <a:extLst>
            <a:ext uri="{FF2B5EF4-FFF2-40B4-BE49-F238E27FC236}">
              <a16:creationId xmlns:a16="http://schemas.microsoft.com/office/drawing/2014/main" id="{AD1C62E7-DB01-4671-8774-AEA23AFA6DB7}"/>
            </a:ext>
          </a:extLst>
        </xdr:cNvPr>
        <xdr:cNvSpPr/>
      </xdr:nvSpPr>
      <xdr:spPr>
        <a:xfrm>
          <a:off x="8416636" y="5836227"/>
          <a:ext cx="358486" cy="3221182"/>
        </a:xfrm>
        <a:prstGeom prst="rightBrace">
          <a:avLst/>
        </a:prstGeom>
        <a:noFill/>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959908</xdr:colOff>
      <xdr:row>6</xdr:row>
      <xdr:rowOff>7409</xdr:rowOff>
    </xdr:from>
    <xdr:to>
      <xdr:col>8</xdr:col>
      <xdr:colOff>216958</xdr:colOff>
      <xdr:row>12</xdr:row>
      <xdr:rowOff>10584</xdr:rowOff>
    </xdr:to>
    <xdr:sp macro="" textlink="">
      <xdr:nvSpPr>
        <xdr:cNvPr id="3" name="右中かっこ 2">
          <a:extLst>
            <a:ext uri="{FF2B5EF4-FFF2-40B4-BE49-F238E27FC236}">
              <a16:creationId xmlns:a16="http://schemas.microsoft.com/office/drawing/2014/main" id="{11D5A8CC-0098-4461-8733-82AB5742E6FF}"/>
            </a:ext>
          </a:extLst>
        </xdr:cNvPr>
        <xdr:cNvSpPr/>
      </xdr:nvSpPr>
      <xdr:spPr>
        <a:xfrm>
          <a:off x="6367991" y="1097492"/>
          <a:ext cx="336550" cy="1463675"/>
        </a:xfrm>
        <a:prstGeom prst="rightBrace">
          <a:avLst/>
        </a:prstGeom>
        <a:noFill/>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317500</xdr:colOff>
      <xdr:row>8</xdr:row>
      <xdr:rowOff>52916</xdr:rowOff>
    </xdr:from>
    <xdr:to>
      <xdr:col>13</xdr:col>
      <xdr:colOff>445207</xdr:colOff>
      <xdr:row>12</xdr:row>
      <xdr:rowOff>42356</xdr:rowOff>
    </xdr:to>
    <xdr:sp macro="" textlink="">
      <xdr:nvSpPr>
        <xdr:cNvPr id="5" name="テキスト ボックス 4">
          <a:extLst>
            <a:ext uri="{FF2B5EF4-FFF2-40B4-BE49-F238E27FC236}">
              <a16:creationId xmlns:a16="http://schemas.microsoft.com/office/drawing/2014/main" id="{641FA9A2-F908-432E-BE0E-BE654060CFF6}"/>
            </a:ext>
          </a:extLst>
        </xdr:cNvPr>
        <xdr:cNvSpPr txBox="1"/>
      </xdr:nvSpPr>
      <xdr:spPr>
        <a:xfrm>
          <a:off x="6805083" y="1629833"/>
          <a:ext cx="4382207" cy="963106"/>
        </a:xfrm>
        <a:prstGeom prst="rect">
          <a:avLst/>
        </a:prstGeom>
        <a:solidFill>
          <a:schemeClr val="lt1"/>
        </a:solidFill>
        <a:ln w="19050" cmpd="sng">
          <a:solidFill>
            <a:srgbClr val="C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i="0">
              <a:solidFill>
                <a:srgbClr val="002060"/>
              </a:solidFill>
            </a:rPr>
            <a:t>◎申請者が、一体型事業所の場合（定期巡回・随時対応サービス事業所）は、こちらを記入してください。</a:t>
          </a:r>
        </a:p>
      </xdr:txBody>
    </xdr:sp>
    <xdr:clientData/>
  </xdr:twoCellAnchor>
  <xdr:twoCellAnchor>
    <xdr:from>
      <xdr:col>7</xdr:col>
      <xdr:colOff>973667</xdr:colOff>
      <xdr:row>14</xdr:row>
      <xdr:rowOff>21168</xdr:rowOff>
    </xdr:from>
    <xdr:to>
      <xdr:col>8</xdr:col>
      <xdr:colOff>218017</xdr:colOff>
      <xdr:row>24</xdr:row>
      <xdr:rowOff>0</xdr:rowOff>
    </xdr:to>
    <xdr:sp macro="" textlink="">
      <xdr:nvSpPr>
        <xdr:cNvPr id="6" name="右中かっこ 5">
          <a:extLst>
            <a:ext uri="{FF2B5EF4-FFF2-40B4-BE49-F238E27FC236}">
              <a16:creationId xmlns:a16="http://schemas.microsoft.com/office/drawing/2014/main" id="{F1F73997-6570-44CF-886F-F89CA9083B35}"/>
            </a:ext>
          </a:extLst>
        </xdr:cNvPr>
        <xdr:cNvSpPr/>
      </xdr:nvSpPr>
      <xdr:spPr>
        <a:xfrm>
          <a:off x="6381750" y="2984501"/>
          <a:ext cx="323850" cy="2412999"/>
        </a:xfrm>
        <a:prstGeom prst="rightBrace">
          <a:avLst/>
        </a:prstGeom>
        <a:noFill/>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349250</xdr:colOff>
      <xdr:row>18</xdr:row>
      <xdr:rowOff>42334</xdr:rowOff>
    </xdr:from>
    <xdr:to>
      <xdr:col>14</xdr:col>
      <xdr:colOff>47272</xdr:colOff>
      <xdr:row>24</xdr:row>
      <xdr:rowOff>51054</xdr:rowOff>
    </xdr:to>
    <xdr:sp macro="" textlink="">
      <xdr:nvSpPr>
        <xdr:cNvPr id="7" name="テキスト ボックス 6">
          <a:extLst>
            <a:ext uri="{FF2B5EF4-FFF2-40B4-BE49-F238E27FC236}">
              <a16:creationId xmlns:a16="http://schemas.microsoft.com/office/drawing/2014/main" id="{8DE5535C-14DD-427D-910A-433E2AE19D44}"/>
            </a:ext>
          </a:extLst>
        </xdr:cNvPr>
        <xdr:cNvSpPr txBox="1"/>
      </xdr:nvSpPr>
      <xdr:spPr>
        <a:xfrm>
          <a:off x="6836833" y="3979334"/>
          <a:ext cx="4576939" cy="1469220"/>
        </a:xfrm>
        <a:prstGeom prst="rect">
          <a:avLst/>
        </a:prstGeom>
        <a:solidFill>
          <a:schemeClr val="lt1"/>
        </a:solidFill>
        <a:ln w="19050" cmpd="sng">
          <a:solidFill>
            <a:srgbClr val="C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i="0">
              <a:solidFill>
                <a:srgbClr val="002060"/>
              </a:solidFill>
            </a:rPr>
            <a:t>◎申請者が、連携型事業所の場合（訪問看護事業所）は、こちらを記入してください。</a:t>
          </a:r>
          <a:endParaRPr kumimoji="1" lang="en-US" altLang="ja-JP" sz="1200" i="0">
            <a:solidFill>
              <a:srgbClr val="002060"/>
            </a:solidFill>
          </a:endParaRPr>
        </a:p>
        <a:p>
          <a:endParaRPr kumimoji="1" lang="en-US" altLang="ja-JP" sz="1200" i="0">
            <a:solidFill>
              <a:srgbClr val="002060"/>
            </a:solidFill>
          </a:endParaRPr>
        </a:p>
        <a:p>
          <a:r>
            <a:rPr kumimoji="1" lang="ja-JP" altLang="en-US" sz="1200" i="0">
              <a:solidFill>
                <a:srgbClr val="002060"/>
              </a:solidFill>
            </a:rPr>
            <a:t>◎連携先の定期巡回・随時対応サービス事業所が複数ある場合は、行を追加して、記入してください。</a:t>
          </a:r>
        </a:p>
      </xdr:txBody>
    </xdr:sp>
    <xdr:clientData/>
  </xdr:twoCellAnchor>
  <xdr:twoCellAnchor>
    <xdr:from>
      <xdr:col>3</xdr:col>
      <xdr:colOff>10583</xdr:colOff>
      <xdr:row>31</xdr:row>
      <xdr:rowOff>10583</xdr:rowOff>
    </xdr:from>
    <xdr:to>
      <xdr:col>7</xdr:col>
      <xdr:colOff>762708</xdr:colOff>
      <xdr:row>37</xdr:row>
      <xdr:rowOff>39162</xdr:rowOff>
    </xdr:to>
    <xdr:sp macro="" textlink="">
      <xdr:nvSpPr>
        <xdr:cNvPr id="8" name="テキスト ボックス 7">
          <a:extLst>
            <a:ext uri="{FF2B5EF4-FFF2-40B4-BE49-F238E27FC236}">
              <a16:creationId xmlns:a16="http://schemas.microsoft.com/office/drawing/2014/main" id="{C0A0516F-8782-4EA6-B9B6-8F60632CA1E8}"/>
            </a:ext>
          </a:extLst>
        </xdr:cNvPr>
        <xdr:cNvSpPr txBox="1"/>
      </xdr:nvSpPr>
      <xdr:spPr>
        <a:xfrm>
          <a:off x="1460500" y="6879166"/>
          <a:ext cx="4710291" cy="1425579"/>
        </a:xfrm>
        <a:prstGeom prst="rect">
          <a:avLst/>
        </a:prstGeom>
        <a:solidFill>
          <a:schemeClr val="lt1"/>
        </a:solidFill>
        <a:ln w="19050" cmpd="sng">
          <a:solidFill>
            <a:srgbClr val="C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i="0">
              <a:solidFill>
                <a:schemeClr val="dk1"/>
              </a:solidFill>
              <a:effectLst/>
              <a:latin typeface="+mn-lt"/>
              <a:ea typeface="+mn-ea"/>
              <a:cs typeface="+mn-cs"/>
            </a:rPr>
            <a:t>◎</a:t>
          </a:r>
          <a:r>
            <a:rPr kumimoji="1" lang="ja-JP" altLang="en-US" sz="1200" i="0">
              <a:solidFill>
                <a:srgbClr val="002060"/>
              </a:solidFill>
            </a:rPr>
            <a:t>自動入力となっていますので、</a:t>
          </a:r>
          <a:endParaRPr kumimoji="1" lang="en-US" altLang="ja-JP" sz="1200" i="0">
            <a:solidFill>
              <a:srgbClr val="002060"/>
            </a:solidFill>
          </a:endParaRPr>
        </a:p>
        <a:p>
          <a:r>
            <a:rPr kumimoji="1" lang="ja-JP" altLang="en-US" sz="1100" i="0" baseline="0">
              <a:solidFill>
                <a:schemeClr val="dk1"/>
              </a:solidFill>
              <a:effectLst/>
              <a:latin typeface="+mn-lt"/>
              <a:ea typeface="+mn-ea"/>
              <a:cs typeface="+mn-cs"/>
            </a:rPr>
            <a:t>　</a:t>
          </a:r>
          <a:r>
            <a:rPr kumimoji="1" lang="ja-JP" altLang="en-US" sz="1200" i="0">
              <a:solidFill>
                <a:srgbClr val="002060"/>
              </a:solidFill>
            </a:rPr>
            <a:t>下記「３　利用者にかかる保険者ごとの助成申請見込額」を記入ください。</a:t>
          </a:r>
        </a:p>
      </xdr:txBody>
    </xdr:sp>
    <xdr:clientData/>
  </xdr:twoCellAnchor>
  <xdr:twoCellAnchor>
    <xdr:from>
      <xdr:col>5</xdr:col>
      <xdr:colOff>92074</xdr:colOff>
      <xdr:row>49</xdr:row>
      <xdr:rowOff>109009</xdr:rowOff>
    </xdr:from>
    <xdr:to>
      <xdr:col>5</xdr:col>
      <xdr:colOff>663574</xdr:colOff>
      <xdr:row>51</xdr:row>
      <xdr:rowOff>28576</xdr:rowOff>
    </xdr:to>
    <xdr:sp macro="" textlink="">
      <xdr:nvSpPr>
        <xdr:cNvPr id="9" name="テキスト ボックス 8">
          <a:extLst>
            <a:ext uri="{FF2B5EF4-FFF2-40B4-BE49-F238E27FC236}">
              <a16:creationId xmlns:a16="http://schemas.microsoft.com/office/drawing/2014/main" id="{81004579-0D03-40B7-A988-A6DB63778A94}"/>
            </a:ext>
          </a:extLst>
        </xdr:cNvPr>
        <xdr:cNvSpPr txBox="1"/>
      </xdr:nvSpPr>
      <xdr:spPr>
        <a:xfrm>
          <a:off x="3319991" y="10554759"/>
          <a:ext cx="571500" cy="300567"/>
        </a:xfrm>
        <a:prstGeom prst="rect">
          <a:avLst/>
        </a:prstGeom>
        <a:solidFill>
          <a:schemeClr val="lt1"/>
        </a:solidFill>
        <a:ln w="19050" cmpd="sng">
          <a:solidFill>
            <a:srgbClr val="C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i="0">
              <a:solidFill>
                <a:srgbClr val="002060"/>
              </a:solidFill>
            </a:rPr>
            <a:t>例１</a:t>
          </a:r>
          <a:endParaRPr kumimoji="1" lang="en-US" altLang="ja-JP" sz="1200" i="0">
            <a:solidFill>
              <a:srgbClr val="002060"/>
            </a:solidFill>
          </a:endParaRPr>
        </a:p>
      </xdr:txBody>
    </xdr:sp>
    <xdr:clientData/>
  </xdr:twoCellAnchor>
  <xdr:twoCellAnchor>
    <xdr:from>
      <xdr:col>5</xdr:col>
      <xdr:colOff>84667</xdr:colOff>
      <xdr:row>73</xdr:row>
      <xdr:rowOff>127000</xdr:rowOff>
    </xdr:from>
    <xdr:to>
      <xdr:col>5</xdr:col>
      <xdr:colOff>656167</xdr:colOff>
      <xdr:row>75</xdr:row>
      <xdr:rowOff>52917</xdr:rowOff>
    </xdr:to>
    <xdr:sp macro="" textlink="">
      <xdr:nvSpPr>
        <xdr:cNvPr id="10" name="テキスト ボックス 9">
          <a:extLst>
            <a:ext uri="{FF2B5EF4-FFF2-40B4-BE49-F238E27FC236}">
              <a16:creationId xmlns:a16="http://schemas.microsoft.com/office/drawing/2014/main" id="{24BC0146-C8E2-4DF4-A64E-1051C6A71543}"/>
            </a:ext>
          </a:extLst>
        </xdr:cNvPr>
        <xdr:cNvSpPr txBox="1"/>
      </xdr:nvSpPr>
      <xdr:spPr>
        <a:xfrm>
          <a:off x="3312584" y="15144750"/>
          <a:ext cx="571500" cy="306917"/>
        </a:xfrm>
        <a:prstGeom prst="rect">
          <a:avLst/>
        </a:prstGeom>
        <a:solidFill>
          <a:schemeClr val="lt1"/>
        </a:solidFill>
        <a:ln w="19050" cmpd="sng">
          <a:solidFill>
            <a:srgbClr val="C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i="0">
              <a:solidFill>
                <a:srgbClr val="002060"/>
              </a:solidFill>
            </a:rPr>
            <a:t>例２</a:t>
          </a:r>
          <a:endParaRPr kumimoji="1" lang="en-US" altLang="ja-JP" sz="1200" i="0">
            <a:solidFill>
              <a:srgbClr val="002060"/>
            </a:solidFill>
          </a:endParaRPr>
        </a:p>
      </xdr:txBody>
    </xdr:sp>
    <xdr:clientData/>
  </xdr:twoCellAnchor>
  <xdr:twoCellAnchor>
    <xdr:from>
      <xdr:col>9</xdr:col>
      <xdr:colOff>368300</xdr:colOff>
      <xdr:row>55</xdr:row>
      <xdr:rowOff>130175</xdr:rowOff>
    </xdr:from>
    <xdr:to>
      <xdr:col>14</xdr:col>
      <xdr:colOff>994833</xdr:colOff>
      <xdr:row>77</xdr:row>
      <xdr:rowOff>87841</xdr:rowOff>
    </xdr:to>
    <xdr:sp macro="" textlink="">
      <xdr:nvSpPr>
        <xdr:cNvPr id="12" name="テキスト ボックス 11">
          <a:extLst>
            <a:ext uri="{FF2B5EF4-FFF2-40B4-BE49-F238E27FC236}">
              <a16:creationId xmlns:a16="http://schemas.microsoft.com/office/drawing/2014/main" id="{6BAE8524-41FA-466E-A7CB-EBA79BFBC0DE}"/>
            </a:ext>
          </a:extLst>
        </xdr:cNvPr>
        <xdr:cNvSpPr txBox="1"/>
      </xdr:nvSpPr>
      <xdr:spPr>
        <a:xfrm>
          <a:off x="7914217" y="11718925"/>
          <a:ext cx="4447116" cy="4148666"/>
        </a:xfrm>
        <a:prstGeom prst="rect">
          <a:avLst/>
        </a:prstGeom>
        <a:solidFill>
          <a:schemeClr val="lt1"/>
        </a:solidFill>
        <a:ln w="19050" cmpd="sng">
          <a:solidFill>
            <a:srgbClr val="C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i="0">
              <a:solidFill>
                <a:srgbClr val="002060"/>
              </a:solidFill>
            </a:rPr>
            <a:t>◎助成申請見込額については</a:t>
          </a:r>
          <a:r>
            <a:rPr kumimoji="1" lang="ja-JP" altLang="en-US" sz="1200" b="0" i="0" u="none">
              <a:solidFill>
                <a:sysClr val="windowText" lastClr="000000"/>
              </a:solidFill>
            </a:rPr>
            <a:t>、</a:t>
          </a:r>
          <a:r>
            <a:rPr kumimoji="1" lang="en-US" altLang="ja-JP" sz="1200" b="1" i="0" u="sng">
              <a:solidFill>
                <a:srgbClr val="FF0000"/>
              </a:solidFill>
              <a:latin typeface="+mj-ea"/>
              <a:ea typeface="+mj-ea"/>
            </a:rPr>
            <a:t>4</a:t>
          </a:r>
          <a:r>
            <a:rPr kumimoji="1" lang="ja-JP" altLang="en-US" sz="1200" b="1" i="0" u="sng">
              <a:solidFill>
                <a:srgbClr val="FF0000"/>
              </a:solidFill>
              <a:latin typeface="+mj-ea"/>
              <a:ea typeface="+mj-ea"/>
            </a:rPr>
            <a:t>月から</a:t>
          </a:r>
          <a:r>
            <a:rPr kumimoji="1" lang="en-US" altLang="ja-JP" sz="1200" b="1" i="0" u="sng">
              <a:solidFill>
                <a:srgbClr val="FF0000"/>
              </a:solidFill>
              <a:latin typeface="+mj-ea"/>
              <a:ea typeface="+mj-ea"/>
            </a:rPr>
            <a:t>3</a:t>
          </a:r>
          <a:r>
            <a:rPr kumimoji="1" lang="ja-JP" altLang="en-US" sz="1200" b="1" i="0" u="sng">
              <a:solidFill>
                <a:srgbClr val="FF0000"/>
              </a:solidFill>
              <a:latin typeface="+mj-ea"/>
              <a:ea typeface="+mj-ea"/>
            </a:rPr>
            <a:t>月の１年間のサービス提供分での見込額</a:t>
          </a:r>
          <a:r>
            <a:rPr kumimoji="1" lang="ja-JP" altLang="en-US" sz="1200" i="0">
              <a:solidFill>
                <a:srgbClr val="002060"/>
              </a:solidFill>
            </a:rPr>
            <a:t>を記入してください。</a:t>
          </a:r>
        </a:p>
        <a:p>
          <a:r>
            <a:rPr kumimoji="1" lang="ja-JP" altLang="en-US" sz="1200" i="0">
              <a:solidFill>
                <a:srgbClr val="002060"/>
              </a:solidFill>
            </a:rPr>
            <a:t>（実績報告の際、見込額を上回る申請があっても支払いできませんので、実績を基に利用見込を勘案のうえ、記入してください。）</a:t>
          </a:r>
        </a:p>
        <a:p>
          <a:endParaRPr kumimoji="1" lang="en-US" altLang="ja-JP" sz="1200" i="0">
            <a:solidFill>
              <a:srgbClr val="002060"/>
            </a:solidFill>
          </a:endParaRPr>
        </a:p>
        <a:p>
          <a:r>
            <a:rPr kumimoji="1" lang="ja-JP" altLang="en-US" sz="1200" i="0">
              <a:solidFill>
                <a:srgbClr val="002060"/>
              </a:solidFill>
            </a:rPr>
            <a:t>◎「延べ人月数」については、以下の例に基づき、記入してください。</a:t>
          </a:r>
          <a:endParaRPr kumimoji="1" lang="en-US" altLang="ja-JP" sz="1200" i="0">
            <a:solidFill>
              <a:srgbClr val="002060"/>
            </a:solidFill>
          </a:endParaRPr>
        </a:p>
        <a:p>
          <a:r>
            <a:rPr kumimoji="1" lang="ja-JP" altLang="en-US" sz="1200" i="0">
              <a:solidFill>
                <a:srgbClr val="002060"/>
              </a:solidFill>
            </a:rPr>
            <a:t>　</a:t>
          </a:r>
          <a:r>
            <a:rPr kumimoji="1" lang="ja-JP" altLang="en-US" sz="1200" b="1" i="0">
              <a:solidFill>
                <a:sysClr val="windowText" lastClr="000000"/>
              </a:solidFill>
              <a:latin typeface="+mn-ea"/>
              <a:ea typeface="+mn-ea"/>
            </a:rPr>
            <a:t>例１</a:t>
          </a:r>
          <a:r>
            <a:rPr kumimoji="1" lang="ja-JP" altLang="en-US" sz="1200" i="0">
              <a:solidFill>
                <a:srgbClr val="002060"/>
              </a:solidFill>
              <a:latin typeface="+mn-ea"/>
              <a:ea typeface="+mn-ea"/>
            </a:rPr>
            <a:t>：利用者</a:t>
          </a:r>
          <a:r>
            <a:rPr kumimoji="1" lang="en-US" altLang="ja-JP" sz="1200" i="0">
              <a:solidFill>
                <a:srgbClr val="002060"/>
              </a:solidFill>
              <a:latin typeface="+mn-ea"/>
              <a:ea typeface="+mn-ea"/>
            </a:rPr>
            <a:t>A</a:t>
          </a:r>
          <a:r>
            <a:rPr kumimoji="1" lang="ja-JP" altLang="en-US" sz="1200" i="0">
              <a:solidFill>
                <a:srgbClr val="002060"/>
              </a:solidFill>
              <a:latin typeface="+mn-ea"/>
              <a:ea typeface="+mn-ea"/>
            </a:rPr>
            <a:t>（要介護３）の月５回の訪問が５ヶ月、</a:t>
          </a:r>
          <a:endParaRPr kumimoji="1" lang="en-US" altLang="ja-JP" sz="1200" i="0">
            <a:solidFill>
              <a:srgbClr val="002060"/>
            </a:solidFill>
            <a:latin typeface="+mn-ea"/>
            <a:ea typeface="+mn-ea"/>
          </a:endParaRPr>
        </a:p>
        <a:p>
          <a:r>
            <a:rPr kumimoji="1" lang="ja-JP" altLang="en-US" sz="1200" i="0">
              <a:solidFill>
                <a:srgbClr val="002060"/>
              </a:solidFill>
              <a:latin typeface="+mn-ea"/>
              <a:ea typeface="+mn-ea"/>
            </a:rPr>
            <a:t>　　　　 利用者</a:t>
          </a:r>
          <a:r>
            <a:rPr kumimoji="1" lang="en-US" altLang="ja-JP" sz="1200" i="0">
              <a:solidFill>
                <a:srgbClr val="002060"/>
              </a:solidFill>
              <a:latin typeface="+mn-ea"/>
              <a:ea typeface="+mn-ea"/>
            </a:rPr>
            <a:t>B</a:t>
          </a:r>
          <a:r>
            <a:rPr kumimoji="1" lang="ja-JP" altLang="en-US" sz="1200" i="0">
              <a:solidFill>
                <a:srgbClr val="002060"/>
              </a:solidFill>
              <a:latin typeface="+mn-ea"/>
              <a:ea typeface="+mn-ea"/>
            </a:rPr>
            <a:t>（要介護３）の月５回の訪問が３か月の場合　</a:t>
          </a:r>
          <a:endParaRPr kumimoji="1" lang="en-US" altLang="ja-JP" sz="1200" i="0">
            <a:solidFill>
              <a:srgbClr val="002060"/>
            </a:solidFill>
            <a:latin typeface="+mn-ea"/>
            <a:ea typeface="+mn-ea"/>
          </a:endParaRPr>
        </a:p>
        <a:p>
          <a:r>
            <a:rPr kumimoji="1" lang="ja-JP" altLang="en-US" sz="1200" i="0">
              <a:solidFill>
                <a:srgbClr val="002060"/>
              </a:solidFill>
              <a:latin typeface="+mn-ea"/>
              <a:ea typeface="+mn-ea"/>
            </a:rPr>
            <a:t>→　延べ人月数：　（要介護３：５回が</a:t>
          </a:r>
          <a:r>
            <a:rPr kumimoji="1" lang="ja-JP" altLang="en-US" sz="1200" i="0" u="sng">
              <a:solidFill>
                <a:srgbClr val="002060"/>
              </a:solidFill>
              <a:latin typeface="+mn-ea"/>
              <a:ea typeface="+mn-ea"/>
            </a:rPr>
            <a:t>「８」</a:t>
          </a:r>
          <a:r>
            <a:rPr kumimoji="1" lang="ja-JP" altLang="en-US" sz="1200" i="0">
              <a:solidFill>
                <a:srgbClr val="002060"/>
              </a:solidFill>
              <a:latin typeface="+mn-ea"/>
              <a:ea typeface="+mn-ea"/>
            </a:rPr>
            <a:t>）</a:t>
          </a:r>
          <a:endParaRPr kumimoji="1" lang="en-US" altLang="ja-JP" sz="1200" i="0">
            <a:solidFill>
              <a:srgbClr val="002060"/>
            </a:solidFill>
            <a:latin typeface="+mn-ea"/>
            <a:ea typeface="+mn-ea"/>
          </a:endParaRPr>
        </a:p>
        <a:p>
          <a:endParaRPr kumimoji="1" lang="en-US" altLang="ja-JP" sz="1200" i="0">
            <a:solidFill>
              <a:srgbClr val="002060"/>
            </a:solidFill>
            <a:latin typeface="+mn-ea"/>
            <a:ea typeface="+mn-ea"/>
          </a:endParaRPr>
        </a:p>
        <a:p>
          <a:r>
            <a:rPr kumimoji="1" lang="ja-JP" altLang="en-US" sz="1200" i="0">
              <a:solidFill>
                <a:srgbClr val="002060"/>
              </a:solidFill>
              <a:latin typeface="+mn-ea"/>
              <a:ea typeface="+mn-ea"/>
            </a:rPr>
            <a:t>　</a:t>
          </a:r>
          <a:r>
            <a:rPr kumimoji="1" lang="ja-JP" altLang="en-US" sz="1200" i="0" baseline="0">
              <a:solidFill>
                <a:srgbClr val="002060"/>
              </a:solidFill>
              <a:latin typeface="+mn-ea"/>
              <a:ea typeface="+mn-ea"/>
            </a:rPr>
            <a:t> </a:t>
          </a:r>
          <a:r>
            <a:rPr kumimoji="1" lang="ja-JP" altLang="ja-JP" sz="1200" b="1" i="0">
              <a:solidFill>
                <a:sysClr val="windowText" lastClr="000000"/>
              </a:solidFill>
              <a:effectLst/>
              <a:latin typeface="+mn-lt"/>
              <a:ea typeface="+mn-ea"/>
              <a:cs typeface="+mn-cs"/>
            </a:rPr>
            <a:t>例</a:t>
          </a:r>
          <a:r>
            <a:rPr kumimoji="1" lang="ja-JP" altLang="en-US" sz="1200" b="1" i="0">
              <a:solidFill>
                <a:sysClr val="windowText" lastClr="000000"/>
              </a:solidFill>
              <a:effectLst/>
              <a:latin typeface="+mn-lt"/>
              <a:ea typeface="+mn-ea"/>
              <a:cs typeface="+mn-cs"/>
            </a:rPr>
            <a:t>２</a:t>
          </a:r>
          <a:r>
            <a:rPr kumimoji="1" lang="ja-JP" altLang="ja-JP" sz="1200" i="0">
              <a:solidFill>
                <a:srgbClr val="002060"/>
              </a:solidFill>
              <a:effectLst/>
              <a:latin typeface="+mn-lt"/>
              <a:ea typeface="+mn-ea"/>
              <a:cs typeface="+mn-cs"/>
            </a:rPr>
            <a:t>：利用者</a:t>
          </a:r>
          <a:r>
            <a:rPr kumimoji="1" lang="en-US" altLang="ja-JP" sz="1200" i="0">
              <a:solidFill>
                <a:srgbClr val="002060"/>
              </a:solidFill>
              <a:effectLst/>
              <a:latin typeface="+mn-lt"/>
              <a:ea typeface="+mn-ea"/>
              <a:cs typeface="+mn-cs"/>
            </a:rPr>
            <a:t>C</a:t>
          </a:r>
          <a:r>
            <a:rPr kumimoji="1" lang="ja-JP" altLang="ja-JP" sz="1200" i="0">
              <a:solidFill>
                <a:srgbClr val="002060"/>
              </a:solidFill>
              <a:effectLst/>
              <a:latin typeface="+mn-lt"/>
              <a:ea typeface="+mn-ea"/>
              <a:cs typeface="+mn-cs"/>
            </a:rPr>
            <a:t>（要介護５）の</a:t>
          </a:r>
          <a:r>
            <a:rPr kumimoji="1" lang="ja-JP" altLang="en-US" sz="1200" i="0">
              <a:solidFill>
                <a:srgbClr val="002060"/>
              </a:solidFill>
              <a:effectLst/>
              <a:latin typeface="+mn-lt"/>
              <a:ea typeface="+mn-ea"/>
              <a:cs typeface="+mn-cs"/>
            </a:rPr>
            <a:t>月６</a:t>
          </a:r>
          <a:r>
            <a:rPr kumimoji="1" lang="ja-JP" altLang="ja-JP" sz="1200" i="0">
              <a:solidFill>
                <a:srgbClr val="002060"/>
              </a:solidFill>
              <a:effectLst/>
              <a:latin typeface="+mn-lt"/>
              <a:ea typeface="+mn-ea"/>
              <a:cs typeface="+mn-cs"/>
            </a:rPr>
            <a:t>回の訪問が</a:t>
          </a:r>
          <a:r>
            <a:rPr kumimoji="1" lang="ja-JP" altLang="en-US" sz="1200" i="0">
              <a:solidFill>
                <a:srgbClr val="002060"/>
              </a:solidFill>
              <a:effectLst/>
              <a:latin typeface="+mn-lt"/>
              <a:ea typeface="+mn-ea"/>
              <a:cs typeface="+mn-cs"/>
            </a:rPr>
            <a:t>２ヶ月、月８回以上の訪問が６ヶ月</a:t>
          </a:r>
          <a:endParaRPr lang="ja-JP" altLang="ja-JP" sz="1200" i="0">
            <a:solidFill>
              <a:srgbClr val="002060"/>
            </a:solidFill>
            <a:effectLst/>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i="0">
              <a:solidFill>
                <a:srgbClr val="002060"/>
              </a:solidFill>
              <a:effectLst/>
              <a:latin typeface="+mn-lt"/>
              <a:ea typeface="+mn-ea"/>
              <a:cs typeface="+mn-cs"/>
            </a:rPr>
            <a:t>　　　　</a:t>
          </a:r>
          <a:r>
            <a:rPr kumimoji="1" lang="en-US" altLang="ja-JP" sz="1200" i="0">
              <a:solidFill>
                <a:srgbClr val="002060"/>
              </a:solidFill>
              <a:effectLst/>
              <a:latin typeface="+mn-lt"/>
              <a:ea typeface="+mn-ea"/>
              <a:cs typeface="+mn-cs"/>
            </a:rPr>
            <a:t>  </a:t>
          </a:r>
          <a:r>
            <a:rPr kumimoji="1" lang="ja-JP" altLang="ja-JP" sz="1200" i="0">
              <a:solidFill>
                <a:srgbClr val="002060"/>
              </a:solidFill>
              <a:effectLst/>
              <a:latin typeface="+mn-lt"/>
              <a:ea typeface="+mn-ea"/>
              <a:cs typeface="+mn-cs"/>
            </a:rPr>
            <a:t>利用者</a:t>
          </a:r>
          <a:r>
            <a:rPr kumimoji="1" lang="en-US" altLang="ja-JP" sz="1200" i="0">
              <a:solidFill>
                <a:srgbClr val="002060"/>
              </a:solidFill>
              <a:effectLst/>
              <a:latin typeface="+mn-lt"/>
              <a:ea typeface="+mn-ea"/>
              <a:cs typeface="+mn-cs"/>
            </a:rPr>
            <a:t>D</a:t>
          </a:r>
          <a:r>
            <a:rPr kumimoji="1" lang="ja-JP" altLang="ja-JP" sz="1200" i="0">
              <a:solidFill>
                <a:srgbClr val="002060"/>
              </a:solidFill>
              <a:effectLst/>
              <a:latin typeface="+mn-lt"/>
              <a:ea typeface="+mn-ea"/>
              <a:cs typeface="+mn-cs"/>
            </a:rPr>
            <a:t>（要介護５）の</a:t>
          </a:r>
          <a:r>
            <a:rPr kumimoji="1" lang="ja-JP" altLang="en-US" sz="1200" i="0">
              <a:solidFill>
                <a:srgbClr val="002060"/>
              </a:solidFill>
              <a:effectLst/>
              <a:latin typeface="+mn-lt"/>
              <a:ea typeface="+mn-ea"/>
              <a:cs typeface="+mn-cs"/>
            </a:rPr>
            <a:t>月８</a:t>
          </a:r>
          <a:r>
            <a:rPr kumimoji="1" lang="ja-JP" altLang="ja-JP" sz="1200" i="0">
              <a:solidFill>
                <a:srgbClr val="002060"/>
              </a:solidFill>
              <a:effectLst/>
              <a:latin typeface="+mn-lt"/>
              <a:ea typeface="+mn-ea"/>
              <a:cs typeface="+mn-cs"/>
            </a:rPr>
            <a:t>回以上の訪問が</a:t>
          </a:r>
          <a:r>
            <a:rPr kumimoji="1" lang="ja-JP" altLang="en-US" sz="1200" i="0">
              <a:solidFill>
                <a:srgbClr val="002060"/>
              </a:solidFill>
              <a:effectLst/>
              <a:latin typeface="+mn-lt"/>
              <a:ea typeface="+mn-ea"/>
              <a:cs typeface="+mn-cs"/>
            </a:rPr>
            <a:t>８ヶ月</a:t>
          </a:r>
          <a:r>
            <a:rPr kumimoji="1" lang="ja-JP" altLang="ja-JP" sz="1200" i="0">
              <a:solidFill>
                <a:srgbClr val="002060"/>
              </a:solidFill>
              <a:effectLst/>
              <a:latin typeface="+mn-lt"/>
              <a:ea typeface="+mn-ea"/>
              <a:cs typeface="+mn-cs"/>
            </a:rPr>
            <a:t>の場合　</a:t>
          </a:r>
          <a:endParaRPr kumimoji="1" lang="en-US" altLang="ja-JP" sz="1200" i="0">
            <a:solidFill>
              <a:srgbClr val="00206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i="0">
              <a:solidFill>
                <a:srgbClr val="002060"/>
              </a:solidFill>
              <a:effectLst/>
              <a:latin typeface="+mn-lt"/>
              <a:ea typeface="+mn-ea"/>
              <a:cs typeface="+mn-cs"/>
            </a:rPr>
            <a:t>→　延べ人月</a:t>
          </a:r>
          <a:r>
            <a:rPr kumimoji="1" lang="ja-JP" altLang="en-US" sz="1200" i="0">
              <a:solidFill>
                <a:srgbClr val="002060"/>
              </a:solidFill>
              <a:effectLst/>
              <a:latin typeface="+mn-lt"/>
              <a:ea typeface="+mn-ea"/>
              <a:cs typeface="+mn-cs"/>
            </a:rPr>
            <a:t>数：</a:t>
          </a:r>
          <a:r>
            <a:rPr kumimoji="1" lang="ja-JP" altLang="ja-JP" sz="1100" i="0">
              <a:solidFill>
                <a:srgbClr val="002060"/>
              </a:solidFill>
              <a:effectLst/>
              <a:latin typeface="+mn-lt"/>
              <a:ea typeface="+mn-ea"/>
              <a:cs typeface="+mn-cs"/>
            </a:rPr>
            <a:t>　（要介護</a:t>
          </a:r>
          <a:r>
            <a:rPr kumimoji="1" lang="ja-JP" altLang="en-US" sz="1100" i="0">
              <a:solidFill>
                <a:srgbClr val="002060"/>
              </a:solidFill>
              <a:effectLst/>
              <a:latin typeface="+mn-lt"/>
              <a:ea typeface="+mn-ea"/>
              <a:cs typeface="+mn-cs"/>
            </a:rPr>
            <a:t>５　</a:t>
          </a:r>
          <a:r>
            <a:rPr kumimoji="1" lang="ja-JP" altLang="ja-JP" sz="1100" i="0">
              <a:solidFill>
                <a:srgbClr val="002060"/>
              </a:solidFill>
              <a:effectLst/>
              <a:latin typeface="+mn-lt"/>
              <a:ea typeface="+mn-ea"/>
              <a:cs typeface="+mn-cs"/>
            </a:rPr>
            <a:t>：</a:t>
          </a:r>
          <a:r>
            <a:rPr kumimoji="1" lang="ja-JP" altLang="en-US" sz="1100" i="0">
              <a:solidFill>
                <a:srgbClr val="002060"/>
              </a:solidFill>
              <a:effectLst/>
              <a:latin typeface="+mn-lt"/>
              <a:ea typeface="+mn-ea"/>
              <a:cs typeface="+mn-cs"/>
            </a:rPr>
            <a:t>６</a:t>
          </a:r>
          <a:r>
            <a:rPr kumimoji="1" lang="ja-JP" altLang="ja-JP" sz="1100" i="0">
              <a:solidFill>
                <a:srgbClr val="002060"/>
              </a:solidFill>
              <a:effectLst/>
              <a:latin typeface="+mn-lt"/>
              <a:ea typeface="+mn-ea"/>
              <a:cs typeface="+mn-cs"/>
            </a:rPr>
            <a:t>回が</a:t>
          </a:r>
          <a:r>
            <a:rPr kumimoji="1" lang="ja-JP" altLang="ja-JP" sz="1100" i="0" u="sng">
              <a:solidFill>
                <a:srgbClr val="002060"/>
              </a:solidFill>
              <a:effectLst/>
              <a:latin typeface="+mn-lt"/>
              <a:ea typeface="+mn-ea"/>
              <a:cs typeface="+mn-cs"/>
            </a:rPr>
            <a:t>「</a:t>
          </a:r>
          <a:r>
            <a:rPr kumimoji="1" lang="ja-JP" altLang="en-US" sz="1100" i="0" u="sng">
              <a:solidFill>
                <a:srgbClr val="002060"/>
              </a:solidFill>
              <a:effectLst/>
              <a:latin typeface="+mn-lt"/>
              <a:ea typeface="+mn-ea"/>
              <a:cs typeface="+mn-cs"/>
            </a:rPr>
            <a:t>２</a:t>
          </a:r>
          <a:r>
            <a:rPr kumimoji="1" lang="ja-JP" altLang="ja-JP" sz="1100" i="0" u="sng">
              <a:solidFill>
                <a:srgbClr val="002060"/>
              </a:solidFill>
              <a:effectLst/>
              <a:latin typeface="+mn-lt"/>
              <a:ea typeface="+mn-ea"/>
              <a:cs typeface="+mn-cs"/>
            </a:rPr>
            <a:t>」</a:t>
          </a:r>
          <a:r>
            <a:rPr kumimoji="1" lang="ja-JP" altLang="en-US" sz="1100" i="0" u="none">
              <a:solidFill>
                <a:srgbClr val="002060"/>
              </a:solidFill>
              <a:effectLst/>
              <a:latin typeface="+mn-lt"/>
              <a:ea typeface="+mn-ea"/>
              <a:cs typeface="+mn-cs"/>
            </a:rPr>
            <a:t>、８回以上が</a:t>
          </a:r>
          <a:r>
            <a:rPr kumimoji="1" lang="ja-JP" altLang="en-US" sz="1100" i="0" u="sng">
              <a:solidFill>
                <a:srgbClr val="002060"/>
              </a:solidFill>
              <a:effectLst/>
              <a:latin typeface="+mn-lt"/>
              <a:ea typeface="+mn-ea"/>
              <a:cs typeface="+mn-cs"/>
            </a:rPr>
            <a:t>「１４」</a:t>
          </a:r>
          <a:endParaRPr lang="ja-JP" altLang="ja-JP" sz="1200" i="0">
            <a:solidFill>
              <a:srgbClr val="002060"/>
            </a:solidFill>
            <a:effectLst/>
          </a:endParaRPr>
        </a:p>
        <a:p>
          <a:endParaRPr lang="en-US" altLang="ja-JP" sz="1200" i="0">
            <a:effectLst/>
          </a:endParaRPr>
        </a:p>
        <a:p>
          <a:r>
            <a:rPr lang="ja-JP" altLang="en-US" sz="1200" i="0">
              <a:effectLst/>
            </a:rPr>
            <a:t>◎「延べ人月数」のカウント用に、別シートを用意しております。</a:t>
          </a:r>
          <a:endParaRPr lang="en-US" altLang="ja-JP" sz="1200" i="0">
            <a:effectLst/>
          </a:endParaRPr>
        </a:p>
        <a:p>
          <a:r>
            <a:rPr lang="ja-JP" altLang="en-US" sz="1200" b="1" i="0">
              <a:solidFill>
                <a:srgbClr val="FF0000"/>
              </a:solidFill>
              <a:effectLst/>
            </a:rPr>
            <a:t>　別シートは実績報告にも使用します</a:t>
          </a:r>
          <a:r>
            <a:rPr lang="ja-JP" altLang="en-US" sz="1200" i="0">
              <a:effectLst/>
            </a:rPr>
            <a:t>ので、是非ご活用ください。</a:t>
          </a:r>
          <a:endParaRPr lang="ja-JP" altLang="ja-JP" sz="1200" i="0">
            <a:effectLst/>
          </a:endParaRPr>
        </a:p>
        <a:p>
          <a:endParaRPr kumimoji="1" lang="en-US" altLang="ja-JP" sz="1100" i="0">
            <a:latin typeface="+mn-ea"/>
            <a:ea typeface="+mn-ea"/>
          </a:endParaRPr>
        </a:p>
        <a:p>
          <a:endParaRPr kumimoji="1" lang="ja-JP" altLang="en-US" sz="1100" i="0"/>
        </a:p>
      </xdr:txBody>
    </xdr:sp>
    <xdr:clientData/>
  </xdr:twoCellAnchor>
  <xdr:twoCellAnchor>
    <xdr:from>
      <xdr:col>9</xdr:col>
      <xdr:colOff>21167</xdr:colOff>
      <xdr:row>47</xdr:row>
      <xdr:rowOff>39159</xdr:rowOff>
    </xdr:from>
    <xdr:to>
      <xdr:col>9</xdr:col>
      <xdr:colOff>339573</xdr:colOff>
      <xdr:row>76</xdr:row>
      <xdr:rowOff>134409</xdr:rowOff>
    </xdr:to>
    <xdr:sp macro="" textlink="">
      <xdr:nvSpPr>
        <xdr:cNvPr id="13" name="右中かっこ 12">
          <a:extLst>
            <a:ext uri="{FF2B5EF4-FFF2-40B4-BE49-F238E27FC236}">
              <a16:creationId xmlns:a16="http://schemas.microsoft.com/office/drawing/2014/main" id="{CBFCCDD4-439E-4CF2-9340-7283B5AEF9CE}"/>
            </a:ext>
          </a:extLst>
        </xdr:cNvPr>
        <xdr:cNvSpPr/>
      </xdr:nvSpPr>
      <xdr:spPr>
        <a:xfrm>
          <a:off x="7567084" y="10103909"/>
          <a:ext cx="318406" cy="5619750"/>
        </a:xfrm>
        <a:prstGeom prst="rightBrace">
          <a:avLst/>
        </a:prstGeom>
        <a:noFill/>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95250</xdr:colOff>
      <xdr:row>2</xdr:row>
      <xdr:rowOff>63500</xdr:rowOff>
    </xdr:from>
    <xdr:to>
      <xdr:col>8</xdr:col>
      <xdr:colOff>590550</xdr:colOff>
      <xdr:row>15</xdr:row>
      <xdr:rowOff>152400</xdr:rowOff>
    </xdr:to>
    <xdr:sp macro="" textlink="">
      <xdr:nvSpPr>
        <xdr:cNvPr id="2" name="テキスト ボックス 1">
          <a:extLst>
            <a:ext uri="{FF2B5EF4-FFF2-40B4-BE49-F238E27FC236}">
              <a16:creationId xmlns:a16="http://schemas.microsoft.com/office/drawing/2014/main" id="{50AA8C06-2DDF-4435-A041-DEC9C0245422}"/>
            </a:ext>
          </a:extLst>
        </xdr:cNvPr>
        <xdr:cNvSpPr txBox="1"/>
      </xdr:nvSpPr>
      <xdr:spPr>
        <a:xfrm>
          <a:off x="485775" y="387350"/>
          <a:ext cx="4762500" cy="219392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カウント用のシートは、これより右のシートにあります。</a:t>
          </a:r>
          <a:endParaRPr kumimoji="1" lang="en-US" altLang="ja-JP" sz="1600"/>
        </a:p>
        <a:p>
          <a:endParaRPr kumimoji="1" lang="en-US" altLang="ja-JP" sz="1600"/>
        </a:p>
        <a:p>
          <a:r>
            <a:rPr kumimoji="1" lang="ja-JP" altLang="en-US" sz="1600"/>
            <a:t>カウント用シートは、実績報告の際にも使用するので、</a:t>
          </a:r>
          <a:endParaRPr kumimoji="1" lang="en-US" altLang="ja-JP" sz="1600"/>
        </a:p>
        <a:p>
          <a:r>
            <a:rPr kumimoji="1" lang="ja-JP" altLang="en-US" sz="1600"/>
            <a:t>是非ご活用ください。</a:t>
          </a:r>
          <a:endParaRPr kumimoji="1" lang="en-US" altLang="ja-JP" sz="1600"/>
        </a:p>
        <a:p>
          <a:endParaRPr kumimoji="1" lang="en-US" altLang="ja-JP" sz="1600"/>
        </a:p>
        <a:p>
          <a:r>
            <a:rPr kumimoji="1" lang="en-US" altLang="ja-JP" sz="1600"/>
            <a:t>※</a:t>
          </a:r>
          <a:r>
            <a:rPr kumimoji="1" lang="ja-JP" altLang="en-US" sz="1600"/>
            <a:t>今回は、カウント用シートの提出は不要です。</a:t>
          </a:r>
          <a:endParaRPr kumimoji="1" lang="en-US" altLang="ja-JP" sz="1600"/>
        </a:p>
        <a:p>
          <a:r>
            <a:rPr kumimoji="1" lang="ja-JP" altLang="en-US" sz="1600"/>
            <a:t>　　様式１（計画書）のみ、ご提出ください。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578908</xdr:colOff>
      <xdr:row>8</xdr:row>
      <xdr:rowOff>31748</xdr:rowOff>
    </xdr:from>
    <xdr:to>
      <xdr:col>19</xdr:col>
      <xdr:colOff>378532</xdr:colOff>
      <xdr:row>18</xdr:row>
      <xdr:rowOff>42332</xdr:rowOff>
    </xdr:to>
    <xdr:sp macro="" textlink="">
      <xdr:nvSpPr>
        <xdr:cNvPr id="2" name="テキスト ボックス 1">
          <a:extLst>
            <a:ext uri="{FF2B5EF4-FFF2-40B4-BE49-F238E27FC236}">
              <a16:creationId xmlns:a16="http://schemas.microsoft.com/office/drawing/2014/main" id="{6F63C307-6945-4AC3-A7EB-CC295B19C6AE}"/>
            </a:ext>
          </a:extLst>
        </xdr:cNvPr>
        <xdr:cNvSpPr txBox="1"/>
      </xdr:nvSpPr>
      <xdr:spPr>
        <a:xfrm>
          <a:off x="7849658" y="1386415"/>
          <a:ext cx="4710291" cy="1598084"/>
        </a:xfrm>
        <a:prstGeom prst="rect">
          <a:avLst/>
        </a:prstGeom>
        <a:solidFill>
          <a:schemeClr val="lt1"/>
        </a:solidFill>
        <a:ln w="19050" cmpd="sng">
          <a:solidFill>
            <a:srgbClr val="C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i="0">
              <a:solidFill>
                <a:schemeClr val="dk1"/>
              </a:solidFill>
              <a:effectLst/>
              <a:latin typeface="+mn-lt"/>
              <a:ea typeface="+mn-ea"/>
              <a:cs typeface="+mn-cs"/>
            </a:rPr>
            <a:t>◎下記</a:t>
          </a:r>
          <a:r>
            <a:rPr kumimoji="1" lang="ja-JP" altLang="ja-JP" sz="1200" i="0">
              <a:solidFill>
                <a:schemeClr val="dk1"/>
              </a:solidFill>
              <a:effectLst/>
              <a:latin typeface="+mn-lt"/>
              <a:ea typeface="+mn-ea"/>
              <a:cs typeface="+mn-cs"/>
            </a:rPr>
            <a:t>「３　利用者にかかる保険者ごとの助成申請見込額」</a:t>
          </a:r>
          <a:r>
            <a:rPr kumimoji="1" lang="ja-JP" altLang="en-US" sz="1200" i="0">
              <a:solidFill>
                <a:schemeClr val="dk1"/>
              </a:solidFill>
              <a:effectLst/>
              <a:latin typeface="+mn-lt"/>
              <a:ea typeface="+mn-ea"/>
              <a:cs typeface="+mn-cs"/>
            </a:rPr>
            <a:t>の</a:t>
          </a:r>
          <a:endParaRPr kumimoji="1" lang="en-US" altLang="ja-JP" sz="1200" i="0">
            <a:solidFill>
              <a:schemeClr val="dk1"/>
            </a:solidFill>
            <a:effectLst/>
            <a:latin typeface="+mn-lt"/>
            <a:ea typeface="+mn-ea"/>
            <a:cs typeface="+mn-cs"/>
          </a:endParaRPr>
        </a:p>
        <a:p>
          <a:r>
            <a:rPr kumimoji="1" lang="ja-JP" altLang="en-US" sz="1200" i="0">
              <a:solidFill>
                <a:schemeClr val="dk1"/>
              </a:solidFill>
              <a:effectLst/>
              <a:latin typeface="+mn-lt"/>
              <a:ea typeface="+mn-ea"/>
              <a:cs typeface="+mn-cs"/>
            </a:rPr>
            <a:t>　</a:t>
          </a:r>
          <a:r>
            <a:rPr kumimoji="1" lang="ja-JP" altLang="en-US" sz="1200" i="0">
              <a:solidFill>
                <a:schemeClr val="tx1"/>
              </a:solidFill>
              <a:effectLst/>
              <a:latin typeface="+mn-lt"/>
              <a:ea typeface="+mn-ea"/>
              <a:cs typeface="+mn-cs"/>
            </a:rPr>
            <a:t>入力内容に応じて、</a:t>
          </a:r>
          <a:r>
            <a:rPr kumimoji="1" lang="ja-JP" altLang="en-US" sz="1200" i="0">
              <a:solidFill>
                <a:schemeClr val="tx1"/>
              </a:solidFill>
            </a:rPr>
            <a:t>自動入力されます。</a:t>
          </a:r>
          <a:endParaRPr kumimoji="1" lang="en-US" altLang="ja-JP" sz="1200" i="0">
            <a:solidFill>
              <a:schemeClr val="tx1"/>
            </a:solidFill>
          </a:endParaRPr>
        </a:p>
        <a:p>
          <a:r>
            <a:rPr kumimoji="1" lang="ja-JP" altLang="en-US" sz="1200" i="0">
              <a:solidFill>
                <a:schemeClr val="tx1"/>
              </a:solidFill>
            </a:rPr>
            <a:t>　こちらに記載の延べ人月数を、様式１（計画書）の「３　利用者にかか</a:t>
          </a:r>
          <a:endParaRPr kumimoji="1" lang="en-US" altLang="ja-JP" sz="1200" i="0">
            <a:solidFill>
              <a:schemeClr val="tx1"/>
            </a:solidFill>
          </a:endParaRPr>
        </a:p>
        <a:p>
          <a:r>
            <a:rPr kumimoji="1" lang="ja-JP" altLang="en-US" sz="1200" i="0">
              <a:solidFill>
                <a:schemeClr val="tx1"/>
              </a:solidFill>
            </a:rPr>
            <a:t>　る保険者ごとの助成申請見込額」に転記してください。</a:t>
          </a:r>
          <a:endParaRPr kumimoji="1" lang="en-US" altLang="ja-JP" sz="1200" i="0">
            <a:solidFill>
              <a:schemeClr val="tx1"/>
            </a:solidFill>
          </a:endParaRPr>
        </a:p>
        <a:p>
          <a:endParaRPr kumimoji="1" lang="en-US" altLang="ja-JP" sz="1200" i="0">
            <a:solidFill>
              <a:srgbClr val="002060"/>
            </a:solidFill>
          </a:endParaRPr>
        </a:p>
        <a:p>
          <a:r>
            <a:rPr kumimoji="1" lang="en-US" altLang="ja-JP" sz="1200" b="1" i="0">
              <a:solidFill>
                <a:srgbClr val="FF0000"/>
              </a:solidFill>
            </a:rPr>
            <a:t>※</a:t>
          </a:r>
          <a:r>
            <a:rPr kumimoji="1" lang="ja-JP" altLang="en-US" sz="1200" b="1" i="0">
              <a:solidFill>
                <a:srgbClr val="FF0000"/>
              </a:solidFill>
            </a:rPr>
            <a:t>こちらのシートは提出不要です。</a:t>
          </a:r>
          <a:endParaRPr kumimoji="1" lang="en-US" altLang="ja-JP" sz="1200" b="1" i="0">
            <a:solidFill>
              <a:srgbClr val="FF0000"/>
            </a:solidFill>
          </a:endParaRPr>
        </a:p>
        <a:p>
          <a:r>
            <a:rPr kumimoji="1" lang="ja-JP" altLang="en-US" sz="1200" b="1" i="0">
              <a:solidFill>
                <a:srgbClr val="FF0000"/>
              </a:solidFill>
            </a:rPr>
            <a:t>　様式１（計画書）のみ、郵送してください。</a:t>
          </a:r>
          <a:endParaRPr kumimoji="1" lang="en-US" altLang="ja-JP" sz="1200" b="1" i="0">
            <a:solidFill>
              <a:srgbClr val="FF0000"/>
            </a:solidFill>
          </a:endParaRPr>
        </a:p>
      </xdr:txBody>
    </xdr:sp>
    <xdr:clientData/>
  </xdr:twoCellAnchor>
  <xdr:twoCellAnchor>
    <xdr:from>
      <xdr:col>11</xdr:col>
      <xdr:colOff>84667</xdr:colOff>
      <xdr:row>4</xdr:row>
      <xdr:rowOff>148166</xdr:rowOff>
    </xdr:from>
    <xdr:to>
      <xdr:col>11</xdr:col>
      <xdr:colOff>408517</xdr:colOff>
      <xdr:row>20</xdr:row>
      <xdr:rowOff>49740</xdr:rowOff>
    </xdr:to>
    <xdr:sp macro="" textlink="">
      <xdr:nvSpPr>
        <xdr:cNvPr id="3" name="右中かっこ 2">
          <a:extLst>
            <a:ext uri="{FF2B5EF4-FFF2-40B4-BE49-F238E27FC236}">
              <a16:creationId xmlns:a16="http://schemas.microsoft.com/office/drawing/2014/main" id="{C1D8EF6D-BB09-403A-904C-E7E7EC627604}"/>
            </a:ext>
          </a:extLst>
        </xdr:cNvPr>
        <xdr:cNvSpPr/>
      </xdr:nvSpPr>
      <xdr:spPr>
        <a:xfrm>
          <a:off x="7355417" y="931333"/>
          <a:ext cx="323850" cy="2409824"/>
        </a:xfrm>
        <a:prstGeom prst="rightBrace">
          <a:avLst/>
        </a:prstGeom>
        <a:noFill/>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66675</xdr:colOff>
      <xdr:row>23</xdr:row>
      <xdr:rowOff>24341</xdr:rowOff>
    </xdr:from>
    <xdr:to>
      <xdr:col>11</xdr:col>
      <xdr:colOff>390525</xdr:colOff>
      <xdr:row>73</xdr:row>
      <xdr:rowOff>13759</xdr:rowOff>
    </xdr:to>
    <xdr:sp macro="" textlink="">
      <xdr:nvSpPr>
        <xdr:cNvPr id="4" name="右中かっこ 3">
          <a:extLst>
            <a:ext uri="{FF2B5EF4-FFF2-40B4-BE49-F238E27FC236}">
              <a16:creationId xmlns:a16="http://schemas.microsoft.com/office/drawing/2014/main" id="{5F469C03-BB45-4A5F-9F96-02115446592B}"/>
            </a:ext>
          </a:extLst>
        </xdr:cNvPr>
        <xdr:cNvSpPr/>
      </xdr:nvSpPr>
      <xdr:spPr>
        <a:xfrm>
          <a:off x="7337425" y="3717924"/>
          <a:ext cx="323850" cy="8011585"/>
        </a:xfrm>
        <a:prstGeom prst="rightBrace">
          <a:avLst/>
        </a:prstGeom>
        <a:noFill/>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582083</xdr:colOff>
      <xdr:row>45</xdr:row>
      <xdr:rowOff>143933</xdr:rowOff>
    </xdr:from>
    <xdr:to>
      <xdr:col>19</xdr:col>
      <xdr:colOff>369007</xdr:colOff>
      <xdr:row>51</xdr:row>
      <xdr:rowOff>39158</xdr:rowOff>
    </xdr:to>
    <xdr:sp macro="" textlink="">
      <xdr:nvSpPr>
        <xdr:cNvPr id="6" name="テキスト ボックス 5">
          <a:extLst>
            <a:ext uri="{FF2B5EF4-FFF2-40B4-BE49-F238E27FC236}">
              <a16:creationId xmlns:a16="http://schemas.microsoft.com/office/drawing/2014/main" id="{5A4C582D-068A-4889-89FB-60B819317931}"/>
            </a:ext>
          </a:extLst>
        </xdr:cNvPr>
        <xdr:cNvSpPr txBox="1"/>
      </xdr:nvSpPr>
      <xdr:spPr>
        <a:xfrm>
          <a:off x="7852833" y="7361766"/>
          <a:ext cx="4697591" cy="858309"/>
        </a:xfrm>
        <a:prstGeom prst="rect">
          <a:avLst/>
        </a:prstGeom>
        <a:solidFill>
          <a:schemeClr val="lt1"/>
        </a:solidFill>
        <a:ln w="19050" cmpd="sng">
          <a:solidFill>
            <a:srgbClr val="C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i="0">
              <a:solidFill>
                <a:srgbClr val="002060"/>
              </a:solidFill>
            </a:rPr>
            <a:t>◎利用者ごとの申請見込状況を入力してください。</a:t>
          </a:r>
          <a:endParaRPr kumimoji="1" lang="en-US" altLang="ja-JP" sz="1200" i="0">
            <a:solidFill>
              <a:srgbClr val="002060"/>
            </a:solidFill>
          </a:endParaRPr>
        </a:p>
      </xdr:txBody>
    </xdr:sp>
    <xdr:clientData/>
  </xdr:twoCellAnchor>
  <xdr:twoCellAnchor>
    <xdr:from>
      <xdr:col>3</xdr:col>
      <xdr:colOff>709083</xdr:colOff>
      <xdr:row>5</xdr:row>
      <xdr:rowOff>0</xdr:rowOff>
    </xdr:from>
    <xdr:to>
      <xdr:col>5</xdr:col>
      <xdr:colOff>31750</xdr:colOff>
      <xdr:row>20</xdr:row>
      <xdr:rowOff>63500</xdr:rowOff>
    </xdr:to>
    <xdr:sp macro="" textlink="">
      <xdr:nvSpPr>
        <xdr:cNvPr id="7" name="正方形/長方形 6">
          <a:extLst>
            <a:ext uri="{FF2B5EF4-FFF2-40B4-BE49-F238E27FC236}">
              <a16:creationId xmlns:a16="http://schemas.microsoft.com/office/drawing/2014/main" id="{B1932264-2561-DD9D-8C62-5CD08B4670C1}"/>
            </a:ext>
          </a:extLst>
        </xdr:cNvPr>
        <xdr:cNvSpPr/>
      </xdr:nvSpPr>
      <xdr:spPr>
        <a:xfrm>
          <a:off x="2550583" y="941917"/>
          <a:ext cx="941917" cy="24130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711759</xdr:colOff>
      <xdr:row>4</xdr:row>
      <xdr:rowOff>146539</xdr:rowOff>
    </xdr:from>
    <xdr:to>
      <xdr:col>5</xdr:col>
      <xdr:colOff>15411</xdr:colOff>
      <xdr:row>20</xdr:row>
      <xdr:rowOff>75677</xdr:rowOff>
    </xdr:to>
    <xdr:sp macro="" textlink="">
      <xdr:nvSpPr>
        <xdr:cNvPr id="2" name="正方形/長方形 1">
          <a:extLst>
            <a:ext uri="{FF2B5EF4-FFF2-40B4-BE49-F238E27FC236}">
              <a16:creationId xmlns:a16="http://schemas.microsoft.com/office/drawing/2014/main" id="{245FD5D9-4582-4672-95EB-EAB70296D55A}"/>
            </a:ext>
          </a:extLst>
        </xdr:cNvPr>
        <xdr:cNvSpPr/>
      </xdr:nvSpPr>
      <xdr:spPr>
        <a:xfrm>
          <a:off x="2553957" y="931566"/>
          <a:ext cx="926042" cy="240982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31402</xdr:colOff>
      <xdr:row>4</xdr:row>
      <xdr:rowOff>146539</xdr:rowOff>
    </xdr:from>
    <xdr:to>
      <xdr:col>11</xdr:col>
      <xdr:colOff>355252</xdr:colOff>
      <xdr:row>20</xdr:row>
      <xdr:rowOff>82026</xdr:rowOff>
    </xdr:to>
    <xdr:sp macro="" textlink="">
      <xdr:nvSpPr>
        <xdr:cNvPr id="3" name="右中かっこ 2">
          <a:extLst>
            <a:ext uri="{FF2B5EF4-FFF2-40B4-BE49-F238E27FC236}">
              <a16:creationId xmlns:a16="http://schemas.microsoft.com/office/drawing/2014/main" id="{7E712734-8568-4F85-84CB-1D48F2945CDD}"/>
            </a:ext>
          </a:extLst>
        </xdr:cNvPr>
        <xdr:cNvSpPr/>
      </xdr:nvSpPr>
      <xdr:spPr>
        <a:xfrm>
          <a:off x="7295523" y="931566"/>
          <a:ext cx="323850" cy="2416174"/>
        </a:xfrm>
        <a:prstGeom prst="rightBrace">
          <a:avLst/>
        </a:prstGeom>
        <a:noFill/>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62803</xdr:colOff>
      <xdr:row>22</xdr:row>
      <xdr:rowOff>52336</xdr:rowOff>
    </xdr:from>
    <xdr:to>
      <xdr:col>11</xdr:col>
      <xdr:colOff>386653</xdr:colOff>
      <xdr:row>73</xdr:row>
      <xdr:rowOff>30298</xdr:rowOff>
    </xdr:to>
    <xdr:sp macro="" textlink="">
      <xdr:nvSpPr>
        <xdr:cNvPr id="4" name="右中かっこ 3">
          <a:extLst>
            <a:ext uri="{FF2B5EF4-FFF2-40B4-BE49-F238E27FC236}">
              <a16:creationId xmlns:a16="http://schemas.microsoft.com/office/drawing/2014/main" id="{39A240B8-C4DF-4F3F-A1BD-BDA768B4F8F7}"/>
            </a:ext>
          </a:extLst>
        </xdr:cNvPr>
        <xdr:cNvSpPr/>
      </xdr:nvSpPr>
      <xdr:spPr>
        <a:xfrm>
          <a:off x="7326924" y="3632061"/>
          <a:ext cx="323850" cy="7995710"/>
        </a:xfrm>
        <a:prstGeom prst="rightBrace">
          <a:avLst/>
        </a:prstGeom>
        <a:noFill/>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418681</xdr:colOff>
      <xdr:row>9</xdr:row>
      <xdr:rowOff>31401</xdr:rowOff>
    </xdr:from>
    <xdr:to>
      <xdr:col>19</xdr:col>
      <xdr:colOff>269094</xdr:colOff>
      <xdr:row>19</xdr:row>
      <xdr:rowOff>55313</xdr:rowOff>
    </xdr:to>
    <xdr:sp macro="" textlink="">
      <xdr:nvSpPr>
        <xdr:cNvPr id="5" name="テキスト ボックス 4">
          <a:extLst>
            <a:ext uri="{FF2B5EF4-FFF2-40B4-BE49-F238E27FC236}">
              <a16:creationId xmlns:a16="http://schemas.microsoft.com/office/drawing/2014/main" id="{AC6C95AB-66BC-4CB7-9410-447662DAB514}"/>
            </a:ext>
          </a:extLst>
        </xdr:cNvPr>
        <xdr:cNvSpPr txBox="1"/>
      </xdr:nvSpPr>
      <xdr:spPr>
        <a:xfrm>
          <a:off x="7682802" y="1538654"/>
          <a:ext cx="4707116" cy="1604434"/>
        </a:xfrm>
        <a:prstGeom prst="rect">
          <a:avLst/>
        </a:prstGeom>
        <a:solidFill>
          <a:schemeClr val="lt1"/>
        </a:solidFill>
        <a:ln w="19050" cmpd="sng">
          <a:solidFill>
            <a:srgbClr val="C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i="0">
              <a:solidFill>
                <a:schemeClr val="dk1"/>
              </a:solidFill>
              <a:effectLst/>
              <a:latin typeface="+mn-lt"/>
              <a:ea typeface="+mn-ea"/>
              <a:cs typeface="+mn-cs"/>
            </a:rPr>
            <a:t>◎下記</a:t>
          </a:r>
          <a:r>
            <a:rPr kumimoji="1" lang="ja-JP" altLang="ja-JP" sz="1200" i="0">
              <a:solidFill>
                <a:schemeClr val="dk1"/>
              </a:solidFill>
              <a:effectLst/>
              <a:latin typeface="+mn-lt"/>
              <a:ea typeface="+mn-ea"/>
              <a:cs typeface="+mn-cs"/>
            </a:rPr>
            <a:t>「３　利用者にかかる保険者ごとの助成申請見込額」</a:t>
          </a:r>
          <a:r>
            <a:rPr kumimoji="1" lang="ja-JP" altLang="en-US" sz="1200" i="0">
              <a:solidFill>
                <a:schemeClr val="dk1"/>
              </a:solidFill>
              <a:effectLst/>
              <a:latin typeface="+mn-lt"/>
              <a:ea typeface="+mn-ea"/>
              <a:cs typeface="+mn-cs"/>
            </a:rPr>
            <a:t>の</a:t>
          </a:r>
          <a:endParaRPr kumimoji="1" lang="en-US" altLang="ja-JP" sz="1200" i="0">
            <a:solidFill>
              <a:schemeClr val="dk1"/>
            </a:solidFill>
            <a:effectLst/>
            <a:latin typeface="+mn-lt"/>
            <a:ea typeface="+mn-ea"/>
            <a:cs typeface="+mn-cs"/>
          </a:endParaRPr>
        </a:p>
        <a:p>
          <a:r>
            <a:rPr kumimoji="1" lang="ja-JP" altLang="en-US" sz="1200" i="0">
              <a:solidFill>
                <a:schemeClr val="dk1"/>
              </a:solidFill>
              <a:effectLst/>
              <a:latin typeface="+mn-lt"/>
              <a:ea typeface="+mn-ea"/>
              <a:cs typeface="+mn-cs"/>
            </a:rPr>
            <a:t>　</a:t>
          </a:r>
          <a:r>
            <a:rPr kumimoji="1" lang="ja-JP" altLang="en-US" sz="1200" i="0">
              <a:solidFill>
                <a:schemeClr val="tx1"/>
              </a:solidFill>
              <a:effectLst/>
              <a:latin typeface="+mn-lt"/>
              <a:ea typeface="+mn-ea"/>
              <a:cs typeface="+mn-cs"/>
            </a:rPr>
            <a:t>入力内容に応じて、</a:t>
          </a:r>
          <a:r>
            <a:rPr kumimoji="1" lang="ja-JP" altLang="en-US" sz="1200" i="0">
              <a:solidFill>
                <a:schemeClr val="tx1"/>
              </a:solidFill>
            </a:rPr>
            <a:t>自動入力されます。</a:t>
          </a:r>
          <a:endParaRPr kumimoji="1" lang="en-US" altLang="ja-JP" sz="1200" i="0">
            <a:solidFill>
              <a:schemeClr val="tx1"/>
            </a:solidFill>
          </a:endParaRPr>
        </a:p>
        <a:p>
          <a:r>
            <a:rPr kumimoji="1" lang="ja-JP" altLang="en-US" sz="1200" i="0">
              <a:solidFill>
                <a:schemeClr val="tx1"/>
              </a:solidFill>
            </a:rPr>
            <a:t>　こちらに記載の延べ人月数を、様式１（計画書）の「３　利用者にかか</a:t>
          </a:r>
          <a:endParaRPr kumimoji="1" lang="en-US" altLang="ja-JP" sz="1200" i="0">
            <a:solidFill>
              <a:schemeClr val="tx1"/>
            </a:solidFill>
          </a:endParaRPr>
        </a:p>
        <a:p>
          <a:r>
            <a:rPr kumimoji="1" lang="ja-JP" altLang="en-US" sz="1200" i="0">
              <a:solidFill>
                <a:schemeClr val="tx1"/>
              </a:solidFill>
            </a:rPr>
            <a:t>　る保険者ごとの助成申請見込額」に転記してください。</a:t>
          </a:r>
          <a:endParaRPr kumimoji="1" lang="en-US" altLang="ja-JP" sz="1200" i="0">
            <a:solidFill>
              <a:schemeClr val="tx1"/>
            </a:solidFill>
          </a:endParaRPr>
        </a:p>
        <a:p>
          <a:endParaRPr kumimoji="1" lang="en-US" altLang="ja-JP" sz="1200" i="0">
            <a:solidFill>
              <a:srgbClr val="002060"/>
            </a:solidFill>
          </a:endParaRPr>
        </a:p>
        <a:p>
          <a:r>
            <a:rPr kumimoji="1" lang="en-US" altLang="ja-JP" sz="1200" b="1" i="0">
              <a:solidFill>
                <a:srgbClr val="FF0000"/>
              </a:solidFill>
            </a:rPr>
            <a:t>※</a:t>
          </a:r>
          <a:r>
            <a:rPr kumimoji="1" lang="ja-JP" altLang="en-US" sz="1200" b="1" i="0">
              <a:solidFill>
                <a:srgbClr val="FF0000"/>
              </a:solidFill>
            </a:rPr>
            <a:t>こちらのシートは提出不要です。</a:t>
          </a:r>
          <a:endParaRPr kumimoji="1" lang="en-US" altLang="ja-JP" sz="1200" b="1" i="0">
            <a:solidFill>
              <a:srgbClr val="FF0000"/>
            </a:solidFill>
          </a:endParaRPr>
        </a:p>
        <a:p>
          <a:r>
            <a:rPr kumimoji="1" lang="ja-JP" altLang="en-US" sz="1200" b="1" i="0">
              <a:solidFill>
                <a:srgbClr val="FF0000"/>
              </a:solidFill>
            </a:rPr>
            <a:t>　様式１（計画書）のみ、郵送してください。</a:t>
          </a:r>
          <a:endParaRPr kumimoji="1" lang="en-US" altLang="ja-JP" sz="1200" b="1" i="0">
            <a:solidFill>
              <a:srgbClr val="FF0000"/>
            </a:solidFill>
          </a:endParaRPr>
        </a:p>
      </xdr:txBody>
    </xdr:sp>
    <xdr:clientData/>
  </xdr:twoCellAnchor>
  <xdr:twoCellAnchor>
    <xdr:from>
      <xdr:col>11</xdr:col>
      <xdr:colOff>502418</xdr:colOff>
      <xdr:row>46</xdr:row>
      <xdr:rowOff>0</xdr:rowOff>
    </xdr:from>
    <xdr:to>
      <xdr:col>19</xdr:col>
      <xdr:colOff>340131</xdr:colOff>
      <xdr:row>51</xdr:row>
      <xdr:rowOff>62814</xdr:rowOff>
    </xdr:to>
    <xdr:sp macro="" textlink="">
      <xdr:nvSpPr>
        <xdr:cNvPr id="6" name="テキスト ボックス 5">
          <a:extLst>
            <a:ext uri="{FF2B5EF4-FFF2-40B4-BE49-F238E27FC236}">
              <a16:creationId xmlns:a16="http://schemas.microsoft.com/office/drawing/2014/main" id="{96065543-293B-4939-BA7C-4DC3C0B7D7B5}"/>
            </a:ext>
          </a:extLst>
        </xdr:cNvPr>
        <xdr:cNvSpPr txBox="1"/>
      </xdr:nvSpPr>
      <xdr:spPr>
        <a:xfrm>
          <a:off x="7766539" y="7305989"/>
          <a:ext cx="4694416" cy="858309"/>
        </a:xfrm>
        <a:prstGeom prst="rect">
          <a:avLst/>
        </a:prstGeom>
        <a:solidFill>
          <a:schemeClr val="lt1"/>
        </a:solidFill>
        <a:ln w="19050" cmpd="sng">
          <a:solidFill>
            <a:srgbClr val="C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i="0">
              <a:solidFill>
                <a:srgbClr val="002060"/>
              </a:solidFill>
            </a:rPr>
            <a:t>◎利用者ごとの申請見込状況を入力してください。</a:t>
          </a:r>
          <a:endParaRPr kumimoji="1" lang="en-US" altLang="ja-JP" sz="1200" i="0">
            <a:solidFill>
              <a:srgbClr val="00206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623455</xdr:colOff>
      <xdr:row>9</xdr:row>
      <xdr:rowOff>86591</xdr:rowOff>
    </xdr:from>
    <xdr:to>
      <xdr:col>19</xdr:col>
      <xdr:colOff>397915</xdr:colOff>
      <xdr:row>17</xdr:row>
      <xdr:rowOff>86591</xdr:rowOff>
    </xdr:to>
    <xdr:sp macro="" textlink="">
      <xdr:nvSpPr>
        <xdr:cNvPr id="3" name="テキスト ボックス 2">
          <a:extLst>
            <a:ext uri="{FF2B5EF4-FFF2-40B4-BE49-F238E27FC236}">
              <a16:creationId xmlns:a16="http://schemas.microsoft.com/office/drawing/2014/main" id="{8438509B-2D98-40B3-94A7-AA83BA4D0948}"/>
            </a:ext>
          </a:extLst>
        </xdr:cNvPr>
        <xdr:cNvSpPr txBox="1"/>
      </xdr:nvSpPr>
      <xdr:spPr>
        <a:xfrm>
          <a:off x="8555182" y="1662546"/>
          <a:ext cx="5316278" cy="1385454"/>
        </a:xfrm>
        <a:prstGeom prst="rect">
          <a:avLst/>
        </a:prstGeom>
        <a:solidFill>
          <a:schemeClr val="lt1"/>
        </a:solidFill>
        <a:ln w="19050" cmpd="sng">
          <a:solidFill>
            <a:srgbClr val="C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i="0">
              <a:solidFill>
                <a:schemeClr val="dk1"/>
              </a:solidFill>
              <a:effectLst/>
              <a:latin typeface="+mn-lt"/>
              <a:ea typeface="+mn-ea"/>
              <a:cs typeface="+mn-cs"/>
            </a:rPr>
            <a:t>◎下記</a:t>
          </a:r>
          <a:r>
            <a:rPr kumimoji="1" lang="ja-JP" altLang="ja-JP" sz="1200" i="0">
              <a:solidFill>
                <a:schemeClr val="dk1"/>
              </a:solidFill>
              <a:effectLst/>
              <a:latin typeface="+mn-lt"/>
              <a:ea typeface="+mn-ea"/>
              <a:cs typeface="+mn-cs"/>
            </a:rPr>
            <a:t>「３　利用者にかかる保険者ごとの助成申請見込額」</a:t>
          </a:r>
          <a:r>
            <a:rPr kumimoji="1" lang="ja-JP" altLang="en-US" sz="1200" i="0">
              <a:solidFill>
                <a:schemeClr val="dk1"/>
              </a:solidFill>
              <a:effectLst/>
              <a:latin typeface="+mn-lt"/>
              <a:ea typeface="+mn-ea"/>
              <a:cs typeface="+mn-cs"/>
            </a:rPr>
            <a:t>の</a:t>
          </a:r>
          <a:endParaRPr kumimoji="1" lang="en-US" altLang="ja-JP" sz="1200" i="0">
            <a:solidFill>
              <a:schemeClr val="dk1"/>
            </a:solidFill>
            <a:effectLst/>
            <a:latin typeface="+mn-lt"/>
            <a:ea typeface="+mn-ea"/>
            <a:cs typeface="+mn-cs"/>
          </a:endParaRPr>
        </a:p>
        <a:p>
          <a:r>
            <a:rPr kumimoji="1" lang="ja-JP" altLang="en-US" sz="1200" i="0">
              <a:solidFill>
                <a:schemeClr val="dk1"/>
              </a:solidFill>
              <a:effectLst/>
              <a:latin typeface="+mn-lt"/>
              <a:ea typeface="+mn-ea"/>
              <a:cs typeface="+mn-cs"/>
            </a:rPr>
            <a:t>　</a:t>
          </a:r>
          <a:r>
            <a:rPr kumimoji="1" lang="ja-JP" altLang="en-US" sz="1200" i="0">
              <a:solidFill>
                <a:schemeClr val="tx1"/>
              </a:solidFill>
              <a:effectLst/>
              <a:latin typeface="+mn-lt"/>
              <a:ea typeface="+mn-ea"/>
              <a:cs typeface="+mn-cs"/>
            </a:rPr>
            <a:t>入力内容に応じて、</a:t>
          </a:r>
          <a:r>
            <a:rPr kumimoji="1" lang="ja-JP" altLang="en-US" sz="1200" i="0">
              <a:solidFill>
                <a:schemeClr val="tx1"/>
              </a:solidFill>
            </a:rPr>
            <a:t>自動入力されます。</a:t>
          </a:r>
          <a:endParaRPr kumimoji="1" lang="en-US" altLang="ja-JP" sz="1200" i="0">
            <a:solidFill>
              <a:schemeClr val="tx1"/>
            </a:solidFill>
          </a:endParaRPr>
        </a:p>
        <a:p>
          <a:r>
            <a:rPr kumimoji="1" lang="ja-JP" altLang="en-US" sz="1200" i="0">
              <a:solidFill>
                <a:schemeClr val="tx1"/>
              </a:solidFill>
            </a:rPr>
            <a:t>　こちらに記載の延べ人月数を、様式１（計画書）の</a:t>
          </a:r>
          <a:endParaRPr kumimoji="1" lang="en-US" altLang="ja-JP" sz="1200" i="0">
            <a:solidFill>
              <a:schemeClr val="tx1"/>
            </a:solidFill>
          </a:endParaRPr>
        </a:p>
        <a:p>
          <a:r>
            <a:rPr kumimoji="1" lang="ja-JP" altLang="en-US" sz="1200" i="0">
              <a:solidFill>
                <a:schemeClr val="tx1"/>
              </a:solidFill>
            </a:rPr>
            <a:t>　「３　利用者にかかる保険者ごとの助成申請見込額」に転記してください。</a:t>
          </a:r>
          <a:endParaRPr kumimoji="1" lang="en-US" altLang="ja-JP" sz="1200" i="0">
            <a:solidFill>
              <a:schemeClr val="tx1"/>
            </a:solidFill>
          </a:endParaRPr>
        </a:p>
      </xdr:txBody>
    </xdr:sp>
    <xdr:clientData/>
  </xdr:twoCellAnchor>
  <xdr:twoCellAnchor>
    <xdr:from>
      <xdr:col>11</xdr:col>
      <xdr:colOff>138546</xdr:colOff>
      <xdr:row>4</xdr:row>
      <xdr:rowOff>138547</xdr:rowOff>
    </xdr:from>
    <xdr:to>
      <xdr:col>11</xdr:col>
      <xdr:colOff>462396</xdr:colOff>
      <xdr:row>20</xdr:row>
      <xdr:rowOff>10089</xdr:rowOff>
    </xdr:to>
    <xdr:sp macro="" textlink="">
      <xdr:nvSpPr>
        <xdr:cNvPr id="4" name="右中かっこ 3">
          <a:extLst>
            <a:ext uri="{FF2B5EF4-FFF2-40B4-BE49-F238E27FC236}">
              <a16:creationId xmlns:a16="http://schemas.microsoft.com/office/drawing/2014/main" id="{AF00B24B-70DA-4119-8280-13A3E4A28D57}"/>
            </a:ext>
          </a:extLst>
        </xdr:cNvPr>
        <xdr:cNvSpPr/>
      </xdr:nvSpPr>
      <xdr:spPr>
        <a:xfrm>
          <a:off x="8070273" y="935183"/>
          <a:ext cx="323850" cy="2573179"/>
        </a:xfrm>
        <a:prstGeom prst="rightBrace">
          <a:avLst/>
        </a:prstGeom>
        <a:noFill/>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&#65279;<?xml version="1.0" encoding="UTF-8" standalone="yes"?><Relationships xmlns="http://schemas.openxmlformats.org/package/2006/relationships"><Relationship Id="rId2" Type="http://schemas.openxmlformats.org/officeDocument/2006/relationships/drawing" Target="../drawings/drawing4.xml" /></Relationships>
</file>

<file path=xl/worksheets/_rels/sheet5.xml.rels>&#65279;<?xml version="1.0" encoding="UTF-8" standalone="yes"?><Relationships xmlns="http://schemas.openxmlformats.org/package/2006/relationships"><Relationship Id="rId2" Type="http://schemas.openxmlformats.org/officeDocument/2006/relationships/drawing" Target="../drawings/drawing5.xml" /></Relationships>
</file>

<file path=xl/worksheets/_rels/sheet6.xml.rels>&#65279;<?xml version="1.0" encoding="UTF-8" standalone="yes"?><Relationships xmlns="http://schemas.openxmlformats.org/package/2006/relationships"><Relationship Id="rId2"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L214"/>
  <sheetViews>
    <sheetView tabSelected="1" view="pageBreakPreview" zoomScale="85" zoomScaleNormal="90" zoomScaleSheetLayoutView="85" workbookViewId="0">
      <selection activeCell="D15" sqref="D15:E15"/>
    </sheetView>
  </sheetViews>
  <sheetFormatPr defaultColWidth="9" defaultRowHeight="13.5" x14ac:dyDescent="0.15"/>
  <cols>
    <col min="1" max="1" width="3.625" style="131" customWidth="1"/>
    <col min="2" max="2" width="3.125" style="131" customWidth="1"/>
    <col min="3" max="3" width="13.875" style="131" customWidth="1"/>
    <col min="4" max="5" width="12.625" style="131" customWidth="1"/>
    <col min="6" max="6" width="15.625" style="131" customWidth="1"/>
    <col min="7" max="8" width="15.5" style="131" customWidth="1"/>
    <col min="9" max="9" width="15.125" style="131" customWidth="1"/>
    <col min="10" max="10" width="7.5" style="131" customWidth="1"/>
    <col min="11" max="13" width="12.75" style="131" customWidth="1"/>
    <col min="14" max="16384" width="9" style="131"/>
  </cols>
  <sheetData>
    <row r="1" spans="1:12" x14ac:dyDescent="0.15">
      <c r="A1" s="230"/>
      <c r="B1" s="230"/>
      <c r="C1" s="230"/>
      <c r="D1" s="230"/>
      <c r="E1" s="230"/>
      <c r="F1" s="230"/>
      <c r="I1" s="132" t="s">
        <v>40</v>
      </c>
    </row>
    <row r="2" spans="1:12" ht="21" x14ac:dyDescent="0.15">
      <c r="B2" s="231" t="s">
        <v>41</v>
      </c>
      <c r="C2" s="231"/>
      <c r="D2" s="231"/>
      <c r="E2" s="231"/>
      <c r="F2" s="231"/>
      <c r="G2" s="231"/>
      <c r="H2" s="231"/>
      <c r="I2" s="231"/>
      <c r="J2" s="133"/>
      <c r="K2" s="133"/>
      <c r="L2" s="133"/>
    </row>
    <row r="3" spans="1:12" ht="13.5" customHeight="1" x14ac:dyDescent="0.15">
      <c r="B3" s="134"/>
      <c r="C3" s="134"/>
      <c r="D3" s="134"/>
      <c r="E3" s="134"/>
      <c r="F3" s="134"/>
      <c r="G3" s="134"/>
      <c r="H3" s="134"/>
      <c r="I3" s="134"/>
      <c r="J3" s="134"/>
      <c r="K3" s="134"/>
      <c r="L3" s="134"/>
    </row>
    <row r="4" spans="1:12" s="135" customFormat="1" ht="14.25" x14ac:dyDescent="0.15">
      <c r="B4" s="135" t="s">
        <v>32</v>
      </c>
    </row>
    <row r="5" spans="1:12" s="136" customFormat="1" ht="6" customHeight="1" x14ac:dyDescent="0.15"/>
    <row r="6" spans="1:12" s="137" customFormat="1" ht="19.5" customHeight="1" x14ac:dyDescent="0.15">
      <c r="B6" s="232" t="s">
        <v>38</v>
      </c>
      <c r="C6" s="232"/>
      <c r="D6" s="232"/>
      <c r="E6" s="232"/>
      <c r="F6" s="232"/>
      <c r="G6" s="232"/>
      <c r="H6" s="232"/>
      <c r="I6" s="232"/>
      <c r="J6" s="138"/>
      <c r="K6" s="138"/>
      <c r="L6" s="138"/>
    </row>
    <row r="7" spans="1:12" s="137" customFormat="1" ht="19.5" customHeight="1" x14ac:dyDescent="0.15">
      <c r="B7" s="212" t="s">
        <v>18</v>
      </c>
      <c r="C7" s="212"/>
      <c r="D7" s="219"/>
      <c r="E7" s="221"/>
      <c r="F7" s="139" t="s">
        <v>21</v>
      </c>
      <c r="G7" s="217"/>
      <c r="H7" s="218"/>
      <c r="I7" s="140"/>
      <c r="J7" s="141"/>
      <c r="K7" s="141"/>
      <c r="L7" s="141"/>
    </row>
    <row r="8" spans="1:12" s="137" customFormat="1" ht="19.5" customHeight="1" x14ac:dyDescent="0.15">
      <c r="B8" s="229" t="s">
        <v>19</v>
      </c>
      <c r="C8" s="229"/>
      <c r="D8" s="219"/>
      <c r="E8" s="220"/>
      <c r="F8" s="220"/>
      <c r="G8" s="220"/>
      <c r="H8" s="221"/>
      <c r="I8" s="140"/>
      <c r="J8" s="141"/>
      <c r="K8" s="141"/>
      <c r="L8" s="141"/>
    </row>
    <row r="9" spans="1:12" s="137" customFormat="1" ht="19.5" customHeight="1" x14ac:dyDescent="0.15">
      <c r="B9" s="212" t="s">
        <v>74</v>
      </c>
      <c r="C9" s="212"/>
      <c r="D9" s="212"/>
      <c r="E9" s="212"/>
      <c r="F9" s="212"/>
      <c r="G9" s="236"/>
      <c r="H9" s="237"/>
      <c r="I9" s="140"/>
      <c r="J9" s="141"/>
      <c r="K9" s="141"/>
      <c r="L9" s="141"/>
    </row>
    <row r="10" spans="1:12" s="137" customFormat="1" ht="19.5" customHeight="1" x14ac:dyDescent="0.15">
      <c r="B10" s="233" t="s">
        <v>20</v>
      </c>
      <c r="C10" s="233"/>
      <c r="D10" s="226"/>
      <c r="E10" s="226"/>
      <c r="F10" s="142" t="s">
        <v>48</v>
      </c>
      <c r="G10" s="217"/>
      <c r="H10" s="218"/>
      <c r="I10" s="140"/>
      <c r="J10" s="141"/>
      <c r="K10" s="141"/>
      <c r="L10" s="141"/>
    </row>
    <row r="11" spans="1:12" s="137" customFormat="1" ht="19.5" customHeight="1" x14ac:dyDescent="0.15">
      <c r="B11" s="210" t="s">
        <v>46</v>
      </c>
      <c r="C11" s="211"/>
      <c r="D11" s="209"/>
      <c r="E11" s="209"/>
      <c r="F11" s="139" t="s">
        <v>47</v>
      </c>
      <c r="G11" s="217"/>
      <c r="H11" s="218"/>
      <c r="I11" s="140"/>
      <c r="J11" s="143"/>
      <c r="K11" s="143"/>
      <c r="L11" s="143"/>
    </row>
    <row r="12" spans="1:12" s="137" customFormat="1" ht="19.5" customHeight="1" x14ac:dyDescent="0.15">
      <c r="B12" s="234" t="s">
        <v>23</v>
      </c>
      <c r="C12" s="234"/>
      <c r="D12" s="222"/>
      <c r="E12" s="223"/>
      <c r="F12" s="144" t="s">
        <v>22</v>
      </c>
      <c r="G12" s="217"/>
      <c r="H12" s="218"/>
      <c r="I12" s="140"/>
      <c r="J12" s="143"/>
      <c r="K12" s="143"/>
      <c r="L12" s="143"/>
    </row>
    <row r="13" spans="1:12" s="141" customFormat="1" ht="13.5" customHeight="1" x14ac:dyDescent="0.15">
      <c r="B13" s="145"/>
      <c r="C13" s="145"/>
      <c r="D13" s="145"/>
      <c r="E13" s="145"/>
      <c r="F13" s="145"/>
      <c r="G13" s="145"/>
      <c r="H13" s="145"/>
      <c r="I13" s="145"/>
      <c r="J13" s="143"/>
      <c r="K13" s="143"/>
      <c r="L13" s="143"/>
    </row>
    <row r="14" spans="1:12" s="137" customFormat="1" ht="19.5" customHeight="1" x14ac:dyDescent="0.15">
      <c r="B14" s="235" t="s">
        <v>24</v>
      </c>
      <c r="C14" s="235"/>
      <c r="D14" s="235"/>
      <c r="E14" s="235"/>
      <c r="F14" s="235"/>
      <c r="G14" s="235"/>
      <c r="H14" s="235"/>
      <c r="I14" s="235"/>
      <c r="J14" s="138"/>
      <c r="K14" s="138"/>
      <c r="L14" s="138"/>
    </row>
    <row r="15" spans="1:12" s="137" customFormat="1" ht="19.5" customHeight="1" x14ac:dyDescent="0.15">
      <c r="B15" s="212" t="s">
        <v>18</v>
      </c>
      <c r="C15" s="212"/>
      <c r="D15" s="219"/>
      <c r="E15" s="221"/>
      <c r="F15" s="139" t="s">
        <v>21</v>
      </c>
      <c r="G15" s="217"/>
      <c r="H15" s="218"/>
      <c r="I15" s="140"/>
      <c r="J15" s="141"/>
      <c r="K15" s="141"/>
      <c r="L15" s="141"/>
    </row>
    <row r="16" spans="1:12" s="137" customFormat="1" ht="19.5" customHeight="1" x14ac:dyDescent="0.15">
      <c r="B16" s="212" t="s">
        <v>19</v>
      </c>
      <c r="C16" s="212"/>
      <c r="D16" s="219"/>
      <c r="E16" s="220"/>
      <c r="F16" s="220"/>
      <c r="G16" s="220"/>
      <c r="H16" s="221"/>
      <c r="I16" s="140"/>
      <c r="J16" s="141"/>
      <c r="K16" s="141"/>
      <c r="L16" s="141"/>
    </row>
    <row r="17" spans="2:12" s="137" customFormat="1" ht="19.5" customHeight="1" x14ac:dyDescent="0.15">
      <c r="B17" s="212" t="s">
        <v>74</v>
      </c>
      <c r="C17" s="212"/>
      <c r="D17" s="212"/>
      <c r="E17" s="212"/>
      <c r="F17" s="212"/>
      <c r="G17" s="238"/>
      <c r="H17" s="239"/>
      <c r="I17" s="140"/>
      <c r="J17" s="141"/>
      <c r="K17" s="141"/>
      <c r="L17" s="141"/>
    </row>
    <row r="18" spans="2:12" s="137" customFormat="1" ht="19.5" customHeight="1" x14ac:dyDescent="0.15">
      <c r="B18" s="212" t="s">
        <v>20</v>
      </c>
      <c r="C18" s="212"/>
      <c r="D18" s="226"/>
      <c r="E18" s="226"/>
      <c r="F18" s="139" t="s">
        <v>48</v>
      </c>
      <c r="G18" s="217"/>
      <c r="H18" s="218"/>
      <c r="I18" s="140"/>
      <c r="J18" s="143"/>
      <c r="K18" s="143"/>
      <c r="L18" s="143"/>
    </row>
    <row r="19" spans="2:12" s="137" customFormat="1" ht="19.5" customHeight="1" x14ac:dyDescent="0.15">
      <c r="B19" s="210" t="s">
        <v>46</v>
      </c>
      <c r="C19" s="211"/>
      <c r="D19" s="209"/>
      <c r="E19" s="209"/>
      <c r="F19" s="139" t="s">
        <v>47</v>
      </c>
      <c r="G19" s="217"/>
      <c r="H19" s="218"/>
      <c r="I19" s="140"/>
      <c r="J19" s="143"/>
      <c r="K19" s="143"/>
      <c r="L19" s="143"/>
    </row>
    <row r="20" spans="2:12" s="137" customFormat="1" ht="30" customHeight="1" x14ac:dyDescent="0.15">
      <c r="B20" s="212" t="s">
        <v>42</v>
      </c>
      <c r="C20" s="212"/>
      <c r="D20" s="222"/>
      <c r="E20" s="223"/>
      <c r="F20" s="146" t="s">
        <v>43</v>
      </c>
      <c r="G20" s="217"/>
      <c r="H20" s="218"/>
      <c r="I20" s="140"/>
      <c r="J20" s="143"/>
      <c r="K20" s="143"/>
      <c r="L20" s="143"/>
    </row>
    <row r="21" spans="2:12" s="141" customFormat="1" ht="8.25" customHeight="1" x14ac:dyDescent="0.15">
      <c r="B21" s="145"/>
      <c r="C21" s="145"/>
      <c r="D21" s="145"/>
      <c r="E21" s="145"/>
      <c r="F21" s="145"/>
      <c r="G21" s="145"/>
      <c r="H21" s="145"/>
      <c r="I21" s="145"/>
      <c r="J21" s="143"/>
      <c r="K21" s="143"/>
      <c r="L21" s="143"/>
    </row>
    <row r="22" spans="2:12" s="141" customFormat="1" ht="19.5" customHeight="1" x14ac:dyDescent="0.15">
      <c r="C22" s="147"/>
      <c r="D22" s="147" t="s">
        <v>39</v>
      </c>
      <c r="E22" s="145"/>
      <c r="F22" s="145"/>
      <c r="G22" s="145"/>
      <c r="H22" s="145"/>
      <c r="I22" s="145"/>
      <c r="J22" s="143"/>
      <c r="K22" s="143"/>
      <c r="L22" s="143"/>
    </row>
    <row r="23" spans="2:12" s="137" customFormat="1" ht="19.5" customHeight="1" x14ac:dyDescent="0.15">
      <c r="B23" s="212" t="s">
        <v>18</v>
      </c>
      <c r="C23" s="212"/>
      <c r="D23" s="219"/>
      <c r="E23" s="221"/>
      <c r="F23" s="139" t="s">
        <v>21</v>
      </c>
      <c r="G23" s="217"/>
      <c r="H23" s="218"/>
      <c r="I23" s="140"/>
      <c r="J23" s="141"/>
      <c r="K23" s="141"/>
      <c r="L23" s="141"/>
    </row>
    <row r="24" spans="2:12" s="137" customFormat="1" ht="19.5" customHeight="1" x14ac:dyDescent="0.15">
      <c r="B24" s="212" t="s">
        <v>19</v>
      </c>
      <c r="C24" s="212"/>
      <c r="D24" s="219"/>
      <c r="E24" s="220"/>
      <c r="F24" s="220"/>
      <c r="G24" s="220"/>
      <c r="H24" s="221"/>
      <c r="I24" s="140"/>
      <c r="J24" s="141"/>
      <c r="K24" s="141"/>
      <c r="L24" s="141"/>
    </row>
    <row r="25" spans="2:12" ht="18" customHeight="1" x14ac:dyDescent="0.15"/>
    <row r="26" spans="2:12" s="135" customFormat="1" ht="14.25" x14ac:dyDescent="0.15">
      <c r="B26" s="135" t="s">
        <v>71</v>
      </c>
    </row>
    <row r="27" spans="2:12" ht="9.75" customHeight="1" thickBot="1" x14ac:dyDescent="0.2"/>
    <row r="28" spans="2:12" s="137" customFormat="1" ht="18" customHeight="1" x14ac:dyDescent="0.15">
      <c r="B28" s="213" t="s">
        <v>33</v>
      </c>
      <c r="C28" s="214"/>
      <c r="D28" s="214"/>
      <c r="E28" s="214" t="s">
        <v>25</v>
      </c>
      <c r="F28" s="214" t="s">
        <v>30</v>
      </c>
      <c r="G28" s="215" t="s">
        <v>35</v>
      </c>
      <c r="H28" s="224" t="s">
        <v>34</v>
      </c>
      <c r="I28" s="193" t="s">
        <v>44</v>
      </c>
    </row>
    <row r="29" spans="2:12" s="137" customFormat="1" ht="18" customHeight="1" thickBot="1" x14ac:dyDescent="0.2">
      <c r="B29" s="206" t="s">
        <v>31</v>
      </c>
      <c r="C29" s="207"/>
      <c r="D29" s="25" t="s">
        <v>2</v>
      </c>
      <c r="E29" s="207"/>
      <c r="F29" s="207"/>
      <c r="G29" s="216"/>
      <c r="H29" s="225"/>
      <c r="I29" s="194"/>
    </row>
    <row r="30" spans="2:12" s="137" customFormat="1" ht="18" customHeight="1" x14ac:dyDescent="0.15">
      <c r="B30" s="227" t="s">
        <v>49</v>
      </c>
      <c r="C30" s="228"/>
      <c r="D30" s="49" t="s">
        <v>27</v>
      </c>
      <c r="E30" s="157">
        <v>3000</v>
      </c>
      <c r="F30" s="49">
        <f t="shared" ref="F30:F40" si="0">SUM(F50,F67,F84,F101,F118,F135,F152,F169,F186,F203)</f>
        <v>0</v>
      </c>
      <c r="G30" s="157">
        <f>F30*E30</f>
        <v>0</v>
      </c>
      <c r="H30" s="104">
        <f t="shared" ref="H30:H40" si="1">IF($G$9&lt;&gt;"",IF($G$9="併設なし",1/4,1/8),IF($G$17="併設なし",1/4,1/8))</f>
        <v>0.125</v>
      </c>
      <c r="I30" s="158">
        <f>G30*H30</f>
        <v>0</v>
      </c>
    </row>
    <row r="31" spans="2:12" s="137" customFormat="1" ht="18" customHeight="1" x14ac:dyDescent="0.15">
      <c r="B31" s="177"/>
      <c r="C31" s="208"/>
      <c r="D31" s="52" t="s">
        <v>51</v>
      </c>
      <c r="E31" s="159">
        <v>11000</v>
      </c>
      <c r="F31" s="52">
        <f t="shared" si="0"/>
        <v>0</v>
      </c>
      <c r="G31" s="159">
        <f t="shared" ref="G31:G40" si="2">F31*E31</f>
        <v>0</v>
      </c>
      <c r="H31" s="105">
        <f t="shared" si="1"/>
        <v>0.125</v>
      </c>
      <c r="I31" s="160">
        <f t="shared" ref="I31:I40" si="3">G31*H31</f>
        <v>0</v>
      </c>
    </row>
    <row r="32" spans="2:12" s="137" customFormat="1" ht="18" customHeight="1" x14ac:dyDescent="0.15">
      <c r="B32" s="199"/>
      <c r="C32" s="200"/>
      <c r="D32" s="39" t="s">
        <v>29</v>
      </c>
      <c r="E32" s="161">
        <v>19000</v>
      </c>
      <c r="F32" s="39">
        <f t="shared" si="0"/>
        <v>0</v>
      </c>
      <c r="G32" s="161">
        <f t="shared" si="2"/>
        <v>0</v>
      </c>
      <c r="H32" s="106">
        <f t="shared" si="1"/>
        <v>0.125</v>
      </c>
      <c r="I32" s="162">
        <f t="shared" si="3"/>
        <v>0</v>
      </c>
    </row>
    <row r="33" spans="2:9" s="137" customFormat="1" ht="18" customHeight="1" x14ac:dyDescent="0.15">
      <c r="B33" s="177" t="s">
        <v>50</v>
      </c>
      <c r="C33" s="208"/>
      <c r="D33" s="55" t="s">
        <v>27</v>
      </c>
      <c r="E33" s="163">
        <v>3000</v>
      </c>
      <c r="F33" s="55">
        <f t="shared" si="0"/>
        <v>0</v>
      </c>
      <c r="G33" s="163">
        <f t="shared" si="2"/>
        <v>0</v>
      </c>
      <c r="H33" s="107">
        <f t="shared" si="1"/>
        <v>0.125</v>
      </c>
      <c r="I33" s="164">
        <f t="shared" si="3"/>
        <v>0</v>
      </c>
    </row>
    <row r="34" spans="2:9" s="137" customFormat="1" ht="18" customHeight="1" x14ac:dyDescent="0.15">
      <c r="B34" s="177"/>
      <c r="C34" s="208"/>
      <c r="D34" s="52" t="s">
        <v>51</v>
      </c>
      <c r="E34" s="159">
        <v>11000</v>
      </c>
      <c r="F34" s="52">
        <f t="shared" si="0"/>
        <v>0</v>
      </c>
      <c r="G34" s="159">
        <f t="shared" si="2"/>
        <v>0</v>
      </c>
      <c r="H34" s="105">
        <f t="shared" si="1"/>
        <v>0.125</v>
      </c>
      <c r="I34" s="160">
        <f t="shared" si="3"/>
        <v>0</v>
      </c>
    </row>
    <row r="35" spans="2:9" s="137" customFormat="1" ht="18" customHeight="1" x14ac:dyDescent="0.15">
      <c r="B35" s="177"/>
      <c r="C35" s="208"/>
      <c r="D35" s="52" t="s">
        <v>53</v>
      </c>
      <c r="E35" s="159">
        <v>19000</v>
      </c>
      <c r="F35" s="52">
        <f t="shared" si="0"/>
        <v>0</v>
      </c>
      <c r="G35" s="159">
        <f t="shared" si="2"/>
        <v>0</v>
      </c>
      <c r="H35" s="105">
        <f t="shared" si="1"/>
        <v>0.125</v>
      </c>
      <c r="I35" s="160">
        <f t="shared" si="3"/>
        <v>0</v>
      </c>
    </row>
    <row r="36" spans="2:9" s="137" customFormat="1" ht="18" customHeight="1" x14ac:dyDescent="0.15">
      <c r="B36" s="199"/>
      <c r="C36" s="200"/>
      <c r="D36" s="39" t="s">
        <v>52</v>
      </c>
      <c r="E36" s="161">
        <v>27000</v>
      </c>
      <c r="F36" s="39">
        <f t="shared" si="0"/>
        <v>0</v>
      </c>
      <c r="G36" s="161">
        <f t="shared" si="2"/>
        <v>0</v>
      </c>
      <c r="H36" s="106">
        <f t="shared" si="1"/>
        <v>0.125</v>
      </c>
      <c r="I36" s="162">
        <f t="shared" si="3"/>
        <v>0</v>
      </c>
    </row>
    <row r="37" spans="2:9" s="137" customFormat="1" ht="18" customHeight="1" x14ac:dyDescent="0.15">
      <c r="B37" s="199" t="s">
        <v>26</v>
      </c>
      <c r="C37" s="200"/>
      <c r="D37" s="55" t="s">
        <v>28</v>
      </c>
      <c r="E37" s="163">
        <v>3000</v>
      </c>
      <c r="F37" s="55">
        <f t="shared" si="0"/>
        <v>0</v>
      </c>
      <c r="G37" s="163">
        <f t="shared" si="2"/>
        <v>0</v>
      </c>
      <c r="H37" s="107">
        <f t="shared" si="1"/>
        <v>0.125</v>
      </c>
      <c r="I37" s="164">
        <f t="shared" si="3"/>
        <v>0</v>
      </c>
    </row>
    <row r="38" spans="2:9" s="137" customFormat="1" ht="18" customHeight="1" x14ac:dyDescent="0.15">
      <c r="B38" s="178"/>
      <c r="C38" s="201"/>
      <c r="D38" s="52" t="s">
        <v>53</v>
      </c>
      <c r="E38" s="159">
        <v>11000</v>
      </c>
      <c r="F38" s="52">
        <f t="shared" si="0"/>
        <v>0</v>
      </c>
      <c r="G38" s="159">
        <f t="shared" si="2"/>
        <v>0</v>
      </c>
      <c r="H38" s="105">
        <f t="shared" si="1"/>
        <v>0.125</v>
      </c>
      <c r="I38" s="160">
        <f t="shared" si="3"/>
        <v>0</v>
      </c>
    </row>
    <row r="39" spans="2:9" s="137" customFormat="1" ht="18" customHeight="1" x14ac:dyDescent="0.15">
      <c r="B39" s="178"/>
      <c r="C39" s="201"/>
      <c r="D39" s="52" t="s">
        <v>54</v>
      </c>
      <c r="E39" s="159">
        <v>19000</v>
      </c>
      <c r="F39" s="52">
        <f t="shared" si="0"/>
        <v>0</v>
      </c>
      <c r="G39" s="159">
        <f t="shared" si="2"/>
        <v>0</v>
      </c>
      <c r="H39" s="105">
        <f t="shared" si="1"/>
        <v>0.125</v>
      </c>
      <c r="I39" s="160">
        <f t="shared" si="3"/>
        <v>0</v>
      </c>
    </row>
    <row r="40" spans="2:9" s="137" customFormat="1" ht="18" customHeight="1" thickBot="1" x14ac:dyDescent="0.2">
      <c r="B40" s="202"/>
      <c r="C40" s="203"/>
      <c r="D40" s="58" t="s">
        <v>55</v>
      </c>
      <c r="E40" s="165">
        <v>28000</v>
      </c>
      <c r="F40" s="58">
        <f t="shared" si="0"/>
        <v>0</v>
      </c>
      <c r="G40" s="165">
        <f t="shared" si="2"/>
        <v>0</v>
      </c>
      <c r="H40" s="108">
        <f t="shared" si="1"/>
        <v>0.125</v>
      </c>
      <c r="I40" s="166">
        <f t="shared" si="3"/>
        <v>0</v>
      </c>
    </row>
    <row r="41" spans="2:9" s="137" customFormat="1" ht="18" customHeight="1" thickTop="1" thickBot="1" x14ac:dyDescent="0.2">
      <c r="B41" s="204" t="s">
        <v>11</v>
      </c>
      <c r="C41" s="205"/>
      <c r="D41" s="205"/>
      <c r="E41" s="205"/>
      <c r="F41" s="26">
        <f>SUM(F30:F40)</f>
        <v>0</v>
      </c>
      <c r="G41" s="167">
        <f>SUM(G30:G40)</f>
        <v>0</v>
      </c>
      <c r="H41" s="109" t="s">
        <v>45</v>
      </c>
      <c r="I41" s="168">
        <f>SUM(I30:I40)</f>
        <v>0</v>
      </c>
    </row>
    <row r="42" spans="2:9" ht="9" customHeight="1" x14ac:dyDescent="0.15">
      <c r="G42" s="149"/>
      <c r="I42" s="149"/>
    </row>
    <row r="43" spans="2:9" ht="9" customHeight="1" x14ac:dyDescent="0.15">
      <c r="B43" s="135"/>
      <c r="G43" s="149"/>
      <c r="I43" s="149"/>
    </row>
    <row r="44" spans="2:9" ht="16.5" customHeight="1" x14ac:dyDescent="0.15">
      <c r="B44" s="135" t="s">
        <v>66</v>
      </c>
      <c r="C44" s="135"/>
      <c r="G44" s="149"/>
      <c r="I44" s="149"/>
    </row>
    <row r="45" spans="2:9" ht="9.75" customHeight="1" x14ac:dyDescent="0.15">
      <c r="G45" s="149"/>
      <c r="I45" s="149"/>
    </row>
    <row r="46" spans="2:9" ht="16.5" customHeight="1" x14ac:dyDescent="0.15">
      <c r="C46" s="150" t="s">
        <v>56</v>
      </c>
      <c r="D46" s="151" t="s">
        <v>91</v>
      </c>
      <c r="G46" s="149"/>
      <c r="I46" s="149"/>
    </row>
    <row r="47" spans="2:9" ht="6.75" customHeight="1" thickBot="1" x14ac:dyDescent="0.2">
      <c r="G47" s="149"/>
      <c r="I47" s="149"/>
    </row>
    <row r="48" spans="2:9" s="137" customFormat="1" ht="15" customHeight="1" x14ac:dyDescent="0.15">
      <c r="C48" s="183" t="s">
        <v>33</v>
      </c>
      <c r="D48" s="184"/>
      <c r="E48" s="42" t="s">
        <v>25</v>
      </c>
      <c r="F48" s="189" t="s">
        <v>30</v>
      </c>
      <c r="G48" s="191" t="s">
        <v>35</v>
      </c>
      <c r="H48" s="185" t="s">
        <v>34</v>
      </c>
      <c r="I48" s="193" t="s">
        <v>44</v>
      </c>
    </row>
    <row r="49" spans="3:10" s="137" customFormat="1" ht="15" customHeight="1" thickBot="1" x14ac:dyDescent="0.2">
      <c r="C49" s="29" t="s">
        <v>31</v>
      </c>
      <c r="D49" s="25" t="s">
        <v>2</v>
      </c>
      <c r="E49" s="43"/>
      <c r="F49" s="190"/>
      <c r="G49" s="192"/>
      <c r="H49" s="186"/>
      <c r="I49" s="194"/>
    </row>
    <row r="50" spans="3:10" s="137" customFormat="1" ht="15" customHeight="1" x14ac:dyDescent="0.15">
      <c r="C50" s="175" t="s">
        <v>49</v>
      </c>
      <c r="D50" s="49" t="s">
        <v>27</v>
      </c>
      <c r="E50" s="157">
        <v>3000</v>
      </c>
      <c r="F50" s="152"/>
      <c r="G50" s="157">
        <f>F50*E50</f>
        <v>0</v>
      </c>
      <c r="H50" s="104">
        <f t="shared" ref="H50:H60" si="4">IF($G$9&lt;&gt;"",IF($G$9="併設なし",1/4,1/8),IF($G$17="併設なし",1/4,1/8))</f>
        <v>0.125</v>
      </c>
      <c r="I50" s="158">
        <f>G50*H50</f>
        <v>0</v>
      </c>
    </row>
    <row r="51" spans="3:10" s="137" customFormat="1" ht="15" customHeight="1" x14ac:dyDescent="0.15">
      <c r="C51" s="176"/>
      <c r="D51" s="52" t="s">
        <v>51</v>
      </c>
      <c r="E51" s="159">
        <v>11000</v>
      </c>
      <c r="F51" s="153"/>
      <c r="G51" s="159">
        <f t="shared" ref="G51:G60" si="5">F51*E51</f>
        <v>0</v>
      </c>
      <c r="H51" s="105">
        <f t="shared" si="4"/>
        <v>0.125</v>
      </c>
      <c r="I51" s="160">
        <f t="shared" ref="I51:I60" si="6">G51*H51</f>
        <v>0</v>
      </c>
    </row>
    <row r="52" spans="3:10" s="137" customFormat="1" ht="15" customHeight="1" x14ac:dyDescent="0.15">
      <c r="C52" s="177"/>
      <c r="D52" s="39" t="s">
        <v>29</v>
      </c>
      <c r="E52" s="161">
        <v>19000</v>
      </c>
      <c r="F52" s="154"/>
      <c r="G52" s="161">
        <f t="shared" si="5"/>
        <v>0</v>
      </c>
      <c r="H52" s="106">
        <f t="shared" si="4"/>
        <v>0.125</v>
      </c>
      <c r="I52" s="162">
        <f t="shared" si="6"/>
        <v>0</v>
      </c>
    </row>
    <row r="53" spans="3:10" s="137" customFormat="1" ht="15" customHeight="1" x14ac:dyDescent="0.15">
      <c r="C53" s="178" t="s">
        <v>50</v>
      </c>
      <c r="D53" s="55" t="s">
        <v>27</v>
      </c>
      <c r="E53" s="163">
        <v>3000</v>
      </c>
      <c r="F53" s="155"/>
      <c r="G53" s="163">
        <f t="shared" si="5"/>
        <v>0</v>
      </c>
      <c r="H53" s="107">
        <f t="shared" si="4"/>
        <v>0.125</v>
      </c>
      <c r="I53" s="164">
        <f t="shared" si="6"/>
        <v>0</v>
      </c>
    </row>
    <row r="54" spans="3:10" s="137" customFormat="1" ht="15" customHeight="1" x14ac:dyDescent="0.15">
      <c r="C54" s="176"/>
      <c r="D54" s="52" t="s">
        <v>51</v>
      </c>
      <c r="E54" s="159">
        <v>11000</v>
      </c>
      <c r="F54" s="153"/>
      <c r="G54" s="159">
        <f t="shared" si="5"/>
        <v>0</v>
      </c>
      <c r="H54" s="105">
        <f t="shared" si="4"/>
        <v>0.125</v>
      </c>
      <c r="I54" s="160">
        <f t="shared" si="6"/>
        <v>0</v>
      </c>
    </row>
    <row r="55" spans="3:10" ht="15" customHeight="1" x14ac:dyDescent="0.15">
      <c r="C55" s="176"/>
      <c r="D55" s="52" t="s">
        <v>53</v>
      </c>
      <c r="E55" s="159">
        <v>19000</v>
      </c>
      <c r="F55" s="153"/>
      <c r="G55" s="159">
        <f t="shared" si="5"/>
        <v>0</v>
      </c>
      <c r="H55" s="105">
        <f t="shared" si="4"/>
        <v>0.125</v>
      </c>
      <c r="I55" s="160">
        <f t="shared" si="6"/>
        <v>0</v>
      </c>
    </row>
    <row r="56" spans="3:10" ht="15" customHeight="1" x14ac:dyDescent="0.15">
      <c r="C56" s="177"/>
      <c r="D56" s="39" t="s">
        <v>52</v>
      </c>
      <c r="E56" s="161">
        <v>27000</v>
      </c>
      <c r="F56" s="154"/>
      <c r="G56" s="161">
        <f t="shared" si="5"/>
        <v>0</v>
      </c>
      <c r="H56" s="106">
        <f t="shared" si="4"/>
        <v>0.125</v>
      </c>
      <c r="I56" s="162">
        <f t="shared" si="6"/>
        <v>0</v>
      </c>
    </row>
    <row r="57" spans="3:10" ht="15" customHeight="1" x14ac:dyDescent="0.15">
      <c r="C57" s="178" t="s">
        <v>26</v>
      </c>
      <c r="D57" s="55" t="s">
        <v>28</v>
      </c>
      <c r="E57" s="163">
        <v>3000</v>
      </c>
      <c r="F57" s="155"/>
      <c r="G57" s="163">
        <f t="shared" si="5"/>
        <v>0</v>
      </c>
      <c r="H57" s="107">
        <f t="shared" si="4"/>
        <v>0.125</v>
      </c>
      <c r="I57" s="164">
        <f t="shared" si="6"/>
        <v>0</v>
      </c>
    </row>
    <row r="58" spans="3:10" ht="15" customHeight="1" x14ac:dyDescent="0.15">
      <c r="C58" s="176"/>
      <c r="D58" s="52" t="s">
        <v>53</v>
      </c>
      <c r="E58" s="159">
        <v>11000</v>
      </c>
      <c r="F58" s="153"/>
      <c r="G58" s="159">
        <f t="shared" si="5"/>
        <v>0</v>
      </c>
      <c r="H58" s="105">
        <f t="shared" si="4"/>
        <v>0.125</v>
      </c>
      <c r="I58" s="160">
        <f t="shared" si="6"/>
        <v>0</v>
      </c>
    </row>
    <row r="59" spans="3:10" s="137" customFormat="1" ht="15" customHeight="1" x14ac:dyDescent="0.15">
      <c r="C59" s="176"/>
      <c r="D59" s="52" t="s">
        <v>54</v>
      </c>
      <c r="E59" s="159">
        <v>19000</v>
      </c>
      <c r="F59" s="153"/>
      <c r="G59" s="159">
        <f t="shared" si="5"/>
        <v>0</v>
      </c>
      <c r="H59" s="105">
        <f t="shared" si="4"/>
        <v>0.125</v>
      </c>
      <c r="I59" s="160">
        <f t="shared" si="6"/>
        <v>0</v>
      </c>
    </row>
    <row r="60" spans="3:10" s="137" customFormat="1" ht="15" customHeight="1" thickBot="1" x14ac:dyDescent="0.2">
      <c r="C60" s="179"/>
      <c r="D60" s="58" t="s">
        <v>55</v>
      </c>
      <c r="E60" s="165">
        <v>28000</v>
      </c>
      <c r="F60" s="156"/>
      <c r="G60" s="165">
        <f t="shared" si="5"/>
        <v>0</v>
      </c>
      <c r="H60" s="108">
        <f t="shared" si="4"/>
        <v>0.125</v>
      </c>
      <c r="I60" s="166">
        <f t="shared" si="6"/>
        <v>0</v>
      </c>
    </row>
    <row r="61" spans="3:10" s="137" customFormat="1" ht="15" customHeight="1" thickTop="1" thickBot="1" x14ac:dyDescent="0.2">
      <c r="C61" s="180" t="s">
        <v>11</v>
      </c>
      <c r="D61" s="181"/>
      <c r="E61" s="182"/>
      <c r="F61" s="148">
        <f>SUM(F50:F60)</f>
        <v>0</v>
      </c>
      <c r="G61" s="167">
        <f>SUM(G50:G60)</f>
        <v>0</v>
      </c>
      <c r="H61" s="109" t="s">
        <v>36</v>
      </c>
      <c r="I61" s="168">
        <f>SUM(I50:I60)</f>
        <v>0</v>
      </c>
    </row>
    <row r="62" spans="3:10" s="137" customFormat="1" ht="15" customHeight="1" x14ac:dyDescent="0.15">
      <c r="C62" s="131"/>
      <c r="D62" s="131"/>
      <c r="E62" s="131"/>
      <c r="F62" s="131"/>
      <c r="G62" s="149"/>
      <c r="H62" s="131"/>
      <c r="I62" s="149"/>
      <c r="J62" s="131"/>
    </row>
    <row r="63" spans="3:10" ht="15" customHeight="1" x14ac:dyDescent="0.15">
      <c r="C63" s="150" t="s">
        <v>57</v>
      </c>
      <c r="D63" s="151"/>
      <c r="G63" s="149"/>
      <c r="I63" s="149"/>
    </row>
    <row r="64" spans="3:10" ht="15" customHeight="1" thickBot="1" x14ac:dyDescent="0.2">
      <c r="G64" s="149"/>
      <c r="I64" s="149"/>
    </row>
    <row r="65" spans="3:9" ht="15" customHeight="1" x14ac:dyDescent="0.15">
      <c r="C65" s="183" t="s">
        <v>33</v>
      </c>
      <c r="D65" s="184"/>
      <c r="E65" s="42" t="s">
        <v>25</v>
      </c>
      <c r="F65" s="189" t="s">
        <v>30</v>
      </c>
      <c r="G65" s="191" t="s">
        <v>35</v>
      </c>
      <c r="H65" s="185" t="s">
        <v>34</v>
      </c>
      <c r="I65" s="187" t="s">
        <v>44</v>
      </c>
    </row>
    <row r="66" spans="3:9" ht="15" customHeight="1" thickBot="1" x14ac:dyDescent="0.2">
      <c r="C66" s="29" t="s">
        <v>31</v>
      </c>
      <c r="D66" s="25" t="s">
        <v>2</v>
      </c>
      <c r="E66" s="43"/>
      <c r="F66" s="190"/>
      <c r="G66" s="192"/>
      <c r="H66" s="186"/>
      <c r="I66" s="188"/>
    </row>
    <row r="67" spans="3:9" ht="15" customHeight="1" x14ac:dyDescent="0.15">
      <c r="C67" s="175" t="s">
        <v>49</v>
      </c>
      <c r="D67" s="49" t="s">
        <v>27</v>
      </c>
      <c r="E67" s="157">
        <v>3000</v>
      </c>
      <c r="F67" s="152"/>
      <c r="G67" s="157">
        <f>F67*E67</f>
        <v>0</v>
      </c>
      <c r="H67" s="104">
        <f t="shared" ref="H67" si="7">IF($G$9&lt;&gt;"",IF($G$9="併設なし",1/2,1/4),IF($G$17="併設なし",1/2,1/4))</f>
        <v>0.25</v>
      </c>
      <c r="I67" s="158">
        <f>G67*H67</f>
        <v>0</v>
      </c>
    </row>
    <row r="68" spans="3:9" ht="15" customHeight="1" x14ac:dyDescent="0.15">
      <c r="C68" s="176"/>
      <c r="D68" s="52" t="s">
        <v>28</v>
      </c>
      <c r="E68" s="159">
        <v>11000</v>
      </c>
      <c r="F68" s="153"/>
      <c r="G68" s="159">
        <f t="shared" ref="G68:G77" si="8">F68*E68</f>
        <v>0</v>
      </c>
      <c r="H68" s="105">
        <f>IF($G$9&lt;&gt;"",IF($G$9="併設なし",1/2,1/4),IF($G$17="併設なし",1/2,1/4))</f>
        <v>0.25</v>
      </c>
      <c r="I68" s="160">
        <f t="shared" ref="I68:I77" si="9">G68*H68</f>
        <v>0</v>
      </c>
    </row>
    <row r="69" spans="3:9" ht="15" customHeight="1" x14ac:dyDescent="0.15">
      <c r="C69" s="177"/>
      <c r="D69" s="39" t="s">
        <v>29</v>
      </c>
      <c r="E69" s="161">
        <v>19000</v>
      </c>
      <c r="F69" s="154"/>
      <c r="G69" s="161">
        <f t="shared" si="8"/>
        <v>0</v>
      </c>
      <c r="H69" s="106">
        <f t="shared" ref="H69:H77" si="10">IF($G$9&lt;&gt;"",IF($G$9="併設なし",1/2,1/4),IF($G$17="併設なし",1/2,1/4))</f>
        <v>0.25</v>
      </c>
      <c r="I69" s="162">
        <f t="shared" si="9"/>
        <v>0</v>
      </c>
    </row>
    <row r="70" spans="3:9" ht="15" customHeight="1" x14ac:dyDescent="0.15">
      <c r="C70" s="178" t="s">
        <v>50</v>
      </c>
      <c r="D70" s="55" t="s">
        <v>27</v>
      </c>
      <c r="E70" s="163">
        <v>3000</v>
      </c>
      <c r="F70" s="155"/>
      <c r="G70" s="163">
        <f t="shared" si="8"/>
        <v>0</v>
      </c>
      <c r="H70" s="107">
        <f t="shared" si="10"/>
        <v>0.25</v>
      </c>
      <c r="I70" s="164">
        <f t="shared" si="9"/>
        <v>0</v>
      </c>
    </row>
    <row r="71" spans="3:9" ht="15" customHeight="1" x14ac:dyDescent="0.15">
      <c r="C71" s="176"/>
      <c r="D71" s="52" t="s">
        <v>28</v>
      </c>
      <c r="E71" s="159">
        <v>11000</v>
      </c>
      <c r="F71" s="153"/>
      <c r="G71" s="159">
        <f t="shared" si="8"/>
        <v>0</v>
      </c>
      <c r="H71" s="105">
        <f t="shared" si="10"/>
        <v>0.25</v>
      </c>
      <c r="I71" s="160">
        <f t="shared" si="9"/>
        <v>0</v>
      </c>
    </row>
    <row r="72" spans="3:9" ht="15" customHeight="1" x14ac:dyDescent="0.15">
      <c r="C72" s="176"/>
      <c r="D72" s="52" t="s">
        <v>53</v>
      </c>
      <c r="E72" s="159">
        <v>19000</v>
      </c>
      <c r="F72" s="153"/>
      <c r="G72" s="159">
        <f t="shared" si="8"/>
        <v>0</v>
      </c>
      <c r="H72" s="105">
        <f t="shared" si="10"/>
        <v>0.25</v>
      </c>
      <c r="I72" s="160">
        <f t="shared" si="9"/>
        <v>0</v>
      </c>
    </row>
    <row r="73" spans="3:9" ht="15" customHeight="1" x14ac:dyDescent="0.15">
      <c r="C73" s="177"/>
      <c r="D73" s="39" t="s">
        <v>52</v>
      </c>
      <c r="E73" s="161">
        <v>27000</v>
      </c>
      <c r="F73" s="154"/>
      <c r="G73" s="161">
        <f t="shared" si="8"/>
        <v>0</v>
      </c>
      <c r="H73" s="106">
        <f>IF($G$9&lt;&gt;"",IF($G$9="併設なし",1/2,1/4),IF($G$17="併設なし",1/2,1/4))</f>
        <v>0.25</v>
      </c>
      <c r="I73" s="162">
        <f t="shared" si="9"/>
        <v>0</v>
      </c>
    </row>
    <row r="74" spans="3:9" ht="15" customHeight="1" x14ac:dyDescent="0.15">
      <c r="C74" s="178" t="s">
        <v>26</v>
      </c>
      <c r="D74" s="55" t="s">
        <v>28</v>
      </c>
      <c r="E74" s="163">
        <v>3000</v>
      </c>
      <c r="F74" s="155"/>
      <c r="G74" s="163">
        <f t="shared" si="8"/>
        <v>0</v>
      </c>
      <c r="H74" s="107">
        <f t="shared" si="10"/>
        <v>0.25</v>
      </c>
      <c r="I74" s="164">
        <f t="shared" si="9"/>
        <v>0</v>
      </c>
    </row>
    <row r="75" spans="3:9" ht="15" customHeight="1" x14ac:dyDescent="0.15">
      <c r="C75" s="176"/>
      <c r="D75" s="52" t="s">
        <v>53</v>
      </c>
      <c r="E75" s="159">
        <v>11000</v>
      </c>
      <c r="F75" s="153"/>
      <c r="G75" s="159">
        <f t="shared" si="8"/>
        <v>0</v>
      </c>
      <c r="H75" s="105">
        <f t="shared" si="10"/>
        <v>0.25</v>
      </c>
      <c r="I75" s="160">
        <f t="shared" si="9"/>
        <v>0</v>
      </c>
    </row>
    <row r="76" spans="3:9" ht="15" customHeight="1" x14ac:dyDescent="0.15">
      <c r="C76" s="176"/>
      <c r="D76" s="52" t="s">
        <v>54</v>
      </c>
      <c r="E76" s="159">
        <v>19000</v>
      </c>
      <c r="F76" s="153"/>
      <c r="G76" s="159">
        <f t="shared" si="8"/>
        <v>0</v>
      </c>
      <c r="H76" s="105">
        <f t="shared" si="10"/>
        <v>0.25</v>
      </c>
      <c r="I76" s="160">
        <f t="shared" si="9"/>
        <v>0</v>
      </c>
    </row>
    <row r="77" spans="3:9" ht="15" customHeight="1" thickBot="1" x14ac:dyDescent="0.2">
      <c r="C77" s="179"/>
      <c r="D77" s="58" t="s">
        <v>55</v>
      </c>
      <c r="E77" s="165">
        <v>28000</v>
      </c>
      <c r="F77" s="156"/>
      <c r="G77" s="165">
        <f t="shared" si="8"/>
        <v>0</v>
      </c>
      <c r="H77" s="108">
        <f t="shared" si="10"/>
        <v>0.25</v>
      </c>
      <c r="I77" s="166">
        <f t="shared" si="9"/>
        <v>0</v>
      </c>
    </row>
    <row r="78" spans="3:9" ht="15" customHeight="1" thickTop="1" thickBot="1" x14ac:dyDescent="0.2">
      <c r="C78" s="180" t="s">
        <v>11</v>
      </c>
      <c r="D78" s="181"/>
      <c r="E78" s="182"/>
      <c r="F78" s="148">
        <f>SUM(F67:F77)</f>
        <v>0</v>
      </c>
      <c r="G78" s="167">
        <f>SUM(G67:G77)</f>
        <v>0</v>
      </c>
      <c r="H78" s="109" t="s">
        <v>36</v>
      </c>
      <c r="I78" s="168">
        <f>SUM(I67:I77)</f>
        <v>0</v>
      </c>
    </row>
    <row r="79" spans="3:9" ht="15" customHeight="1" x14ac:dyDescent="0.15"/>
    <row r="80" spans="3:9" ht="15" customHeight="1" x14ac:dyDescent="0.15">
      <c r="C80" s="150" t="s">
        <v>58</v>
      </c>
      <c r="D80" s="151"/>
      <c r="G80" s="149"/>
      <c r="I80" s="149"/>
    </row>
    <row r="81" spans="3:9" ht="15" customHeight="1" thickBot="1" x14ac:dyDescent="0.2">
      <c r="G81" s="149"/>
      <c r="I81" s="149"/>
    </row>
    <row r="82" spans="3:9" ht="15" customHeight="1" x14ac:dyDescent="0.15">
      <c r="C82" s="183" t="s">
        <v>33</v>
      </c>
      <c r="D82" s="184"/>
      <c r="E82" s="42" t="s">
        <v>25</v>
      </c>
      <c r="F82" s="189" t="s">
        <v>30</v>
      </c>
      <c r="G82" s="191" t="s">
        <v>35</v>
      </c>
      <c r="H82" s="197" t="s">
        <v>34</v>
      </c>
      <c r="I82" s="195" t="s">
        <v>44</v>
      </c>
    </row>
    <row r="83" spans="3:9" ht="15" customHeight="1" thickBot="1" x14ac:dyDescent="0.2">
      <c r="C83" s="29" t="s">
        <v>31</v>
      </c>
      <c r="D83" s="25" t="s">
        <v>2</v>
      </c>
      <c r="E83" s="43"/>
      <c r="F83" s="190"/>
      <c r="G83" s="192"/>
      <c r="H83" s="198"/>
      <c r="I83" s="196"/>
    </row>
    <row r="84" spans="3:9" ht="15" customHeight="1" x14ac:dyDescent="0.15">
      <c r="C84" s="175" t="s">
        <v>49</v>
      </c>
      <c r="D84" s="49" t="s">
        <v>27</v>
      </c>
      <c r="E84" s="157">
        <v>3000</v>
      </c>
      <c r="F84" s="152"/>
      <c r="G84" s="157">
        <f>F84*E84</f>
        <v>0</v>
      </c>
      <c r="H84" s="77">
        <f t="shared" ref="H84" si="11">IF($G$9&lt;&gt;"",IF($G$9="併設なし",1/2,1/4),IF($G$17="併設なし",1/2,1/4))</f>
        <v>0.25</v>
      </c>
      <c r="I84" s="169">
        <f>G84*H84</f>
        <v>0</v>
      </c>
    </row>
    <row r="85" spans="3:9" ht="15" customHeight="1" x14ac:dyDescent="0.15">
      <c r="C85" s="176"/>
      <c r="D85" s="52" t="s">
        <v>28</v>
      </c>
      <c r="E85" s="159">
        <v>11000</v>
      </c>
      <c r="F85" s="153"/>
      <c r="G85" s="159">
        <f t="shared" ref="G85:G94" si="12">F85*E85</f>
        <v>0</v>
      </c>
      <c r="H85" s="78">
        <f>IF($G$9&lt;&gt;"",IF($G$9="併設なし",1/2,1/4),IF($G$17="併設なし",1/2,1/4))</f>
        <v>0.25</v>
      </c>
      <c r="I85" s="170">
        <f t="shared" ref="I85:I94" si="13">G85*H85</f>
        <v>0</v>
      </c>
    </row>
    <row r="86" spans="3:9" ht="15" customHeight="1" x14ac:dyDescent="0.15">
      <c r="C86" s="177"/>
      <c r="D86" s="39" t="s">
        <v>29</v>
      </c>
      <c r="E86" s="161">
        <v>19000</v>
      </c>
      <c r="F86" s="154"/>
      <c r="G86" s="161">
        <f t="shared" si="12"/>
        <v>0</v>
      </c>
      <c r="H86" s="79">
        <f t="shared" ref="H86:H94" si="14">IF($G$9&lt;&gt;"",IF($G$9="併設なし",1/2,1/4),IF($G$17="併設なし",1/2,1/4))</f>
        <v>0.25</v>
      </c>
      <c r="I86" s="171">
        <f t="shared" si="13"/>
        <v>0</v>
      </c>
    </row>
    <row r="87" spans="3:9" ht="15" customHeight="1" x14ac:dyDescent="0.15">
      <c r="C87" s="178" t="s">
        <v>50</v>
      </c>
      <c r="D87" s="55" t="s">
        <v>27</v>
      </c>
      <c r="E87" s="163">
        <v>3000</v>
      </c>
      <c r="F87" s="155"/>
      <c r="G87" s="163">
        <f t="shared" si="12"/>
        <v>0</v>
      </c>
      <c r="H87" s="80">
        <f t="shared" si="14"/>
        <v>0.25</v>
      </c>
      <c r="I87" s="172">
        <f t="shared" si="13"/>
        <v>0</v>
      </c>
    </row>
    <row r="88" spans="3:9" ht="15" customHeight="1" x14ac:dyDescent="0.15">
      <c r="C88" s="176"/>
      <c r="D88" s="52" t="s">
        <v>28</v>
      </c>
      <c r="E88" s="159">
        <v>11000</v>
      </c>
      <c r="F88" s="153"/>
      <c r="G88" s="159">
        <f t="shared" si="12"/>
        <v>0</v>
      </c>
      <c r="H88" s="78">
        <f t="shared" si="14"/>
        <v>0.25</v>
      </c>
      <c r="I88" s="170">
        <f t="shared" si="13"/>
        <v>0</v>
      </c>
    </row>
    <row r="89" spans="3:9" ht="15" customHeight="1" x14ac:dyDescent="0.15">
      <c r="C89" s="176"/>
      <c r="D89" s="52" t="s">
        <v>53</v>
      </c>
      <c r="E89" s="159">
        <v>19000</v>
      </c>
      <c r="F89" s="153"/>
      <c r="G89" s="159">
        <f t="shared" si="12"/>
        <v>0</v>
      </c>
      <c r="H89" s="78">
        <f t="shared" si="14"/>
        <v>0.25</v>
      </c>
      <c r="I89" s="170">
        <f t="shared" si="13"/>
        <v>0</v>
      </c>
    </row>
    <row r="90" spans="3:9" ht="15" customHeight="1" x14ac:dyDescent="0.15">
      <c r="C90" s="177"/>
      <c r="D90" s="39" t="s">
        <v>52</v>
      </c>
      <c r="E90" s="161">
        <v>27000</v>
      </c>
      <c r="F90" s="154"/>
      <c r="G90" s="161">
        <f t="shared" si="12"/>
        <v>0</v>
      </c>
      <c r="H90" s="79">
        <f>IF($G$9&lt;&gt;"",IF($G$9="併設なし",1/2,1/4),IF($G$17="併設なし",1/2,1/4))</f>
        <v>0.25</v>
      </c>
      <c r="I90" s="171">
        <f t="shared" si="13"/>
        <v>0</v>
      </c>
    </row>
    <row r="91" spans="3:9" ht="15" customHeight="1" x14ac:dyDescent="0.15">
      <c r="C91" s="178" t="s">
        <v>26</v>
      </c>
      <c r="D91" s="55" t="s">
        <v>28</v>
      </c>
      <c r="E91" s="163">
        <v>3000</v>
      </c>
      <c r="F91" s="155"/>
      <c r="G91" s="163">
        <f t="shared" si="12"/>
        <v>0</v>
      </c>
      <c r="H91" s="80">
        <f t="shared" si="14"/>
        <v>0.25</v>
      </c>
      <c r="I91" s="172">
        <f t="shared" si="13"/>
        <v>0</v>
      </c>
    </row>
    <row r="92" spans="3:9" ht="15" customHeight="1" x14ac:dyDescent="0.15">
      <c r="C92" s="176"/>
      <c r="D92" s="52" t="s">
        <v>53</v>
      </c>
      <c r="E92" s="159">
        <v>11000</v>
      </c>
      <c r="F92" s="153"/>
      <c r="G92" s="159">
        <f t="shared" si="12"/>
        <v>0</v>
      </c>
      <c r="H92" s="78">
        <f t="shared" si="14"/>
        <v>0.25</v>
      </c>
      <c r="I92" s="170">
        <f t="shared" si="13"/>
        <v>0</v>
      </c>
    </row>
    <row r="93" spans="3:9" ht="15" customHeight="1" x14ac:dyDescent="0.15">
      <c r="C93" s="176"/>
      <c r="D93" s="52" t="s">
        <v>54</v>
      </c>
      <c r="E93" s="159">
        <v>19000</v>
      </c>
      <c r="F93" s="153"/>
      <c r="G93" s="159">
        <f t="shared" si="12"/>
        <v>0</v>
      </c>
      <c r="H93" s="78">
        <f t="shared" si="14"/>
        <v>0.25</v>
      </c>
      <c r="I93" s="170">
        <f t="shared" si="13"/>
        <v>0</v>
      </c>
    </row>
    <row r="94" spans="3:9" ht="15" customHeight="1" thickBot="1" x14ac:dyDescent="0.2">
      <c r="C94" s="179"/>
      <c r="D94" s="58" t="s">
        <v>55</v>
      </c>
      <c r="E94" s="165">
        <v>28000</v>
      </c>
      <c r="F94" s="156"/>
      <c r="G94" s="165">
        <f t="shared" si="12"/>
        <v>0</v>
      </c>
      <c r="H94" s="81">
        <f t="shared" si="14"/>
        <v>0.25</v>
      </c>
      <c r="I94" s="173">
        <f t="shared" si="13"/>
        <v>0</v>
      </c>
    </row>
    <row r="95" spans="3:9" ht="15" customHeight="1" thickTop="1" thickBot="1" x14ac:dyDescent="0.2">
      <c r="C95" s="180" t="s">
        <v>11</v>
      </c>
      <c r="D95" s="181"/>
      <c r="E95" s="182"/>
      <c r="F95" s="148">
        <f>SUM(F84:F94)</f>
        <v>0</v>
      </c>
      <c r="G95" s="167">
        <f>SUM(G84:G94)</f>
        <v>0</v>
      </c>
      <c r="H95" s="27" t="s">
        <v>36</v>
      </c>
      <c r="I95" s="174">
        <f>SUM(I84:I94)</f>
        <v>0</v>
      </c>
    </row>
    <row r="96" spans="3:9" ht="15" customHeight="1" x14ac:dyDescent="0.15"/>
    <row r="97" spans="3:9" ht="15" customHeight="1" x14ac:dyDescent="0.15">
      <c r="C97" s="150" t="s">
        <v>59</v>
      </c>
      <c r="D97" s="151"/>
      <c r="G97" s="149"/>
      <c r="I97" s="149"/>
    </row>
    <row r="98" spans="3:9" ht="15" customHeight="1" thickBot="1" x14ac:dyDescent="0.2">
      <c r="G98" s="149"/>
      <c r="I98" s="149"/>
    </row>
    <row r="99" spans="3:9" ht="15" customHeight="1" x14ac:dyDescent="0.15">
      <c r="C99" s="183" t="s">
        <v>33</v>
      </c>
      <c r="D99" s="184"/>
      <c r="E99" s="42" t="s">
        <v>25</v>
      </c>
      <c r="F99" s="189" t="s">
        <v>30</v>
      </c>
      <c r="G99" s="191" t="s">
        <v>35</v>
      </c>
      <c r="H99" s="185" t="s">
        <v>34</v>
      </c>
      <c r="I99" s="187" t="s">
        <v>44</v>
      </c>
    </row>
    <row r="100" spans="3:9" ht="15" customHeight="1" thickBot="1" x14ac:dyDescent="0.2">
      <c r="C100" s="29" t="s">
        <v>31</v>
      </c>
      <c r="D100" s="25" t="s">
        <v>2</v>
      </c>
      <c r="E100" s="43"/>
      <c r="F100" s="190"/>
      <c r="G100" s="192"/>
      <c r="H100" s="186"/>
      <c r="I100" s="188"/>
    </row>
    <row r="101" spans="3:9" ht="15" customHeight="1" x14ac:dyDescent="0.15">
      <c r="C101" s="175" t="s">
        <v>49</v>
      </c>
      <c r="D101" s="49" t="s">
        <v>27</v>
      </c>
      <c r="E101" s="157">
        <v>3000</v>
      </c>
      <c r="F101" s="152"/>
      <c r="G101" s="157">
        <f>F101*E101</f>
        <v>0</v>
      </c>
      <c r="H101" s="104">
        <f t="shared" ref="H101" si="15">IF($G$9&lt;&gt;"",IF($G$9="併設なし",1/2,1/4),IF($G$17="併設なし",1/2,1/4))</f>
        <v>0.25</v>
      </c>
      <c r="I101" s="158">
        <f>G101*H101</f>
        <v>0</v>
      </c>
    </row>
    <row r="102" spans="3:9" ht="15" customHeight="1" x14ac:dyDescent="0.15">
      <c r="C102" s="176"/>
      <c r="D102" s="52" t="s">
        <v>28</v>
      </c>
      <c r="E102" s="159">
        <v>11000</v>
      </c>
      <c r="F102" s="153"/>
      <c r="G102" s="159">
        <f t="shared" ref="G102:G111" si="16">F102*E102</f>
        <v>0</v>
      </c>
      <c r="H102" s="105">
        <f>IF($G$9&lt;&gt;"",IF($G$9="併設なし",1/2,1/4),IF($G$17="併設なし",1/2,1/4))</f>
        <v>0.25</v>
      </c>
      <c r="I102" s="160">
        <f t="shared" ref="I102:I111" si="17">G102*H102</f>
        <v>0</v>
      </c>
    </row>
    <row r="103" spans="3:9" ht="15" customHeight="1" x14ac:dyDescent="0.15">
      <c r="C103" s="177"/>
      <c r="D103" s="39" t="s">
        <v>29</v>
      </c>
      <c r="E103" s="161">
        <v>19000</v>
      </c>
      <c r="F103" s="154"/>
      <c r="G103" s="161">
        <f t="shared" si="16"/>
        <v>0</v>
      </c>
      <c r="H103" s="106">
        <f t="shared" ref="H103:H111" si="18">IF($G$9&lt;&gt;"",IF($G$9="併設なし",1/2,1/4),IF($G$17="併設なし",1/2,1/4))</f>
        <v>0.25</v>
      </c>
      <c r="I103" s="162">
        <f t="shared" si="17"/>
        <v>0</v>
      </c>
    </row>
    <row r="104" spans="3:9" ht="15" customHeight="1" x14ac:dyDescent="0.15">
      <c r="C104" s="178" t="s">
        <v>50</v>
      </c>
      <c r="D104" s="55" t="s">
        <v>27</v>
      </c>
      <c r="E104" s="163">
        <v>3000</v>
      </c>
      <c r="F104" s="155"/>
      <c r="G104" s="163">
        <f t="shared" si="16"/>
        <v>0</v>
      </c>
      <c r="H104" s="107">
        <f t="shared" si="18"/>
        <v>0.25</v>
      </c>
      <c r="I104" s="164">
        <f t="shared" si="17"/>
        <v>0</v>
      </c>
    </row>
    <row r="105" spans="3:9" ht="15" customHeight="1" x14ac:dyDescent="0.15">
      <c r="C105" s="176"/>
      <c r="D105" s="52" t="s">
        <v>28</v>
      </c>
      <c r="E105" s="159">
        <v>11000</v>
      </c>
      <c r="F105" s="153"/>
      <c r="G105" s="159">
        <f t="shared" si="16"/>
        <v>0</v>
      </c>
      <c r="H105" s="105">
        <f t="shared" si="18"/>
        <v>0.25</v>
      </c>
      <c r="I105" s="160">
        <f t="shared" si="17"/>
        <v>0</v>
      </c>
    </row>
    <row r="106" spans="3:9" ht="15" customHeight="1" x14ac:dyDescent="0.15">
      <c r="C106" s="176"/>
      <c r="D106" s="52" t="s">
        <v>53</v>
      </c>
      <c r="E106" s="159">
        <v>19000</v>
      </c>
      <c r="F106" s="153"/>
      <c r="G106" s="159">
        <f t="shared" si="16"/>
        <v>0</v>
      </c>
      <c r="H106" s="105">
        <f t="shared" si="18"/>
        <v>0.25</v>
      </c>
      <c r="I106" s="160">
        <f t="shared" si="17"/>
        <v>0</v>
      </c>
    </row>
    <row r="107" spans="3:9" ht="15" customHeight="1" x14ac:dyDescent="0.15">
      <c r="C107" s="177"/>
      <c r="D107" s="39" t="s">
        <v>52</v>
      </c>
      <c r="E107" s="161">
        <v>27000</v>
      </c>
      <c r="F107" s="154"/>
      <c r="G107" s="161">
        <f t="shared" si="16"/>
        <v>0</v>
      </c>
      <c r="H107" s="106">
        <f>IF($G$9&lt;&gt;"",IF($G$9="併設なし",1/2,1/4),IF($G$17="併設なし",1/2,1/4))</f>
        <v>0.25</v>
      </c>
      <c r="I107" s="162">
        <f t="shared" si="17"/>
        <v>0</v>
      </c>
    </row>
    <row r="108" spans="3:9" ht="15" customHeight="1" x14ac:dyDescent="0.15">
      <c r="C108" s="178" t="s">
        <v>26</v>
      </c>
      <c r="D108" s="55" t="s">
        <v>28</v>
      </c>
      <c r="E108" s="163">
        <v>3000</v>
      </c>
      <c r="F108" s="155"/>
      <c r="G108" s="163">
        <f t="shared" si="16"/>
        <v>0</v>
      </c>
      <c r="H108" s="107">
        <f t="shared" si="18"/>
        <v>0.25</v>
      </c>
      <c r="I108" s="164">
        <f t="shared" si="17"/>
        <v>0</v>
      </c>
    </row>
    <row r="109" spans="3:9" ht="15" customHeight="1" x14ac:dyDescent="0.15">
      <c r="C109" s="176"/>
      <c r="D109" s="52" t="s">
        <v>53</v>
      </c>
      <c r="E109" s="159">
        <v>11000</v>
      </c>
      <c r="F109" s="153"/>
      <c r="G109" s="159">
        <f t="shared" si="16"/>
        <v>0</v>
      </c>
      <c r="H109" s="105">
        <f t="shared" si="18"/>
        <v>0.25</v>
      </c>
      <c r="I109" s="160">
        <f t="shared" si="17"/>
        <v>0</v>
      </c>
    </row>
    <row r="110" spans="3:9" ht="15" customHeight="1" x14ac:dyDescent="0.15">
      <c r="C110" s="176"/>
      <c r="D110" s="52" t="s">
        <v>54</v>
      </c>
      <c r="E110" s="159">
        <v>19000</v>
      </c>
      <c r="F110" s="153"/>
      <c r="G110" s="159">
        <f t="shared" si="16"/>
        <v>0</v>
      </c>
      <c r="H110" s="105">
        <f t="shared" si="18"/>
        <v>0.25</v>
      </c>
      <c r="I110" s="160">
        <f t="shared" si="17"/>
        <v>0</v>
      </c>
    </row>
    <row r="111" spans="3:9" ht="15" customHeight="1" thickBot="1" x14ac:dyDescent="0.2">
      <c r="C111" s="179"/>
      <c r="D111" s="58" t="s">
        <v>55</v>
      </c>
      <c r="E111" s="165">
        <v>28000</v>
      </c>
      <c r="F111" s="156"/>
      <c r="G111" s="165">
        <f t="shared" si="16"/>
        <v>0</v>
      </c>
      <c r="H111" s="108">
        <f t="shared" si="18"/>
        <v>0.25</v>
      </c>
      <c r="I111" s="166">
        <f t="shared" si="17"/>
        <v>0</v>
      </c>
    </row>
    <row r="112" spans="3:9" ht="15.75" thickTop="1" thickBot="1" x14ac:dyDescent="0.2">
      <c r="C112" s="180" t="s">
        <v>11</v>
      </c>
      <c r="D112" s="181"/>
      <c r="E112" s="182"/>
      <c r="F112" s="148">
        <f>SUM(F101:F111)</f>
        <v>0</v>
      </c>
      <c r="G112" s="167">
        <f>SUM(G101:G111)</f>
        <v>0</v>
      </c>
      <c r="H112" s="109" t="s">
        <v>36</v>
      </c>
      <c r="I112" s="168">
        <f>SUM(I101:I111)</f>
        <v>0</v>
      </c>
    </row>
    <row r="114" spans="3:9" x14ac:dyDescent="0.15">
      <c r="C114" s="150" t="s">
        <v>60</v>
      </c>
      <c r="D114" s="151"/>
      <c r="G114" s="149"/>
      <c r="I114" s="149"/>
    </row>
    <row r="115" spans="3:9" ht="14.25" thickBot="1" x14ac:dyDescent="0.2">
      <c r="G115" s="149"/>
      <c r="I115" s="149"/>
    </row>
    <row r="116" spans="3:9" ht="14.25" x14ac:dyDescent="0.15">
      <c r="C116" s="183" t="s">
        <v>33</v>
      </c>
      <c r="D116" s="184"/>
      <c r="E116" s="42" t="s">
        <v>25</v>
      </c>
      <c r="F116" s="189" t="s">
        <v>30</v>
      </c>
      <c r="G116" s="191" t="s">
        <v>35</v>
      </c>
      <c r="H116" s="185" t="s">
        <v>34</v>
      </c>
      <c r="I116" s="187" t="s">
        <v>44</v>
      </c>
    </row>
    <row r="117" spans="3:9" ht="15" thickBot="1" x14ac:dyDescent="0.2">
      <c r="C117" s="29" t="s">
        <v>31</v>
      </c>
      <c r="D117" s="25" t="s">
        <v>2</v>
      </c>
      <c r="E117" s="43"/>
      <c r="F117" s="190"/>
      <c r="G117" s="192"/>
      <c r="H117" s="186"/>
      <c r="I117" s="188"/>
    </row>
    <row r="118" spans="3:9" ht="14.25" x14ac:dyDescent="0.15">
      <c r="C118" s="175" t="s">
        <v>49</v>
      </c>
      <c r="D118" s="49" t="s">
        <v>27</v>
      </c>
      <c r="E118" s="157">
        <v>3000</v>
      </c>
      <c r="F118" s="152"/>
      <c r="G118" s="157">
        <f>F118*E118</f>
        <v>0</v>
      </c>
      <c r="H118" s="104">
        <f t="shared" ref="H118" si="19">IF($G$9&lt;&gt;"",IF($G$9="併設なし",1/2,1/4),IF($G$17="併設なし",1/2,1/4))</f>
        <v>0.25</v>
      </c>
      <c r="I118" s="158">
        <f>G118*H118</f>
        <v>0</v>
      </c>
    </row>
    <row r="119" spans="3:9" ht="14.25" x14ac:dyDescent="0.15">
      <c r="C119" s="176"/>
      <c r="D119" s="52" t="s">
        <v>28</v>
      </c>
      <c r="E119" s="159">
        <v>11000</v>
      </c>
      <c r="F119" s="153"/>
      <c r="G119" s="159">
        <f t="shared" ref="G119:G128" si="20">F119*E119</f>
        <v>0</v>
      </c>
      <c r="H119" s="105">
        <f>IF($G$9&lt;&gt;"",IF($G$9="併設なし",1/2,1/4),IF($G$17="併設なし",1/2,1/4))</f>
        <v>0.25</v>
      </c>
      <c r="I119" s="160">
        <f t="shared" ref="I119:I128" si="21">G119*H119</f>
        <v>0</v>
      </c>
    </row>
    <row r="120" spans="3:9" ht="14.25" x14ac:dyDescent="0.15">
      <c r="C120" s="177"/>
      <c r="D120" s="39" t="s">
        <v>29</v>
      </c>
      <c r="E120" s="161">
        <v>19000</v>
      </c>
      <c r="F120" s="154"/>
      <c r="G120" s="161">
        <f t="shared" si="20"/>
        <v>0</v>
      </c>
      <c r="H120" s="106">
        <f t="shared" ref="H120:H128" si="22">IF($G$9&lt;&gt;"",IF($G$9="併設なし",1/2,1/4),IF($G$17="併設なし",1/2,1/4))</f>
        <v>0.25</v>
      </c>
      <c r="I120" s="162">
        <f t="shared" si="21"/>
        <v>0</v>
      </c>
    </row>
    <row r="121" spans="3:9" ht="14.25" x14ac:dyDescent="0.15">
      <c r="C121" s="178" t="s">
        <v>50</v>
      </c>
      <c r="D121" s="55" t="s">
        <v>27</v>
      </c>
      <c r="E121" s="163">
        <v>3000</v>
      </c>
      <c r="F121" s="155"/>
      <c r="G121" s="163">
        <f t="shared" si="20"/>
        <v>0</v>
      </c>
      <c r="H121" s="107">
        <f t="shared" si="22"/>
        <v>0.25</v>
      </c>
      <c r="I121" s="164">
        <f t="shared" si="21"/>
        <v>0</v>
      </c>
    </row>
    <row r="122" spans="3:9" ht="14.25" x14ac:dyDescent="0.15">
      <c r="C122" s="176"/>
      <c r="D122" s="52" t="s">
        <v>28</v>
      </c>
      <c r="E122" s="159">
        <v>11000</v>
      </c>
      <c r="F122" s="153"/>
      <c r="G122" s="159">
        <f t="shared" si="20"/>
        <v>0</v>
      </c>
      <c r="H122" s="105">
        <f t="shared" si="22"/>
        <v>0.25</v>
      </c>
      <c r="I122" s="160">
        <f t="shared" si="21"/>
        <v>0</v>
      </c>
    </row>
    <row r="123" spans="3:9" ht="14.25" x14ac:dyDescent="0.15">
      <c r="C123" s="176"/>
      <c r="D123" s="52" t="s">
        <v>53</v>
      </c>
      <c r="E123" s="159">
        <v>19000</v>
      </c>
      <c r="F123" s="153"/>
      <c r="G123" s="159">
        <f t="shared" si="20"/>
        <v>0</v>
      </c>
      <c r="H123" s="105">
        <f t="shared" si="22"/>
        <v>0.25</v>
      </c>
      <c r="I123" s="160">
        <f t="shared" si="21"/>
        <v>0</v>
      </c>
    </row>
    <row r="124" spans="3:9" ht="14.25" x14ac:dyDescent="0.15">
      <c r="C124" s="177"/>
      <c r="D124" s="39" t="s">
        <v>52</v>
      </c>
      <c r="E124" s="161">
        <v>27000</v>
      </c>
      <c r="F124" s="154"/>
      <c r="G124" s="161">
        <f t="shared" si="20"/>
        <v>0</v>
      </c>
      <c r="H124" s="106">
        <f>IF($G$9&lt;&gt;"",IF($G$9="併設なし",1/2,1/4),IF($G$17="併設なし",1/2,1/4))</f>
        <v>0.25</v>
      </c>
      <c r="I124" s="162">
        <f t="shared" si="21"/>
        <v>0</v>
      </c>
    </row>
    <row r="125" spans="3:9" ht="14.25" x14ac:dyDescent="0.15">
      <c r="C125" s="178" t="s">
        <v>26</v>
      </c>
      <c r="D125" s="55" t="s">
        <v>28</v>
      </c>
      <c r="E125" s="163">
        <v>3000</v>
      </c>
      <c r="F125" s="155"/>
      <c r="G125" s="163">
        <f t="shared" si="20"/>
        <v>0</v>
      </c>
      <c r="H125" s="107">
        <f t="shared" si="22"/>
        <v>0.25</v>
      </c>
      <c r="I125" s="164">
        <f t="shared" si="21"/>
        <v>0</v>
      </c>
    </row>
    <row r="126" spans="3:9" ht="14.25" x14ac:dyDescent="0.15">
      <c r="C126" s="176"/>
      <c r="D126" s="52" t="s">
        <v>53</v>
      </c>
      <c r="E126" s="159">
        <v>11000</v>
      </c>
      <c r="F126" s="153"/>
      <c r="G126" s="159">
        <f t="shared" si="20"/>
        <v>0</v>
      </c>
      <c r="H126" s="105">
        <f t="shared" si="22"/>
        <v>0.25</v>
      </c>
      <c r="I126" s="160">
        <f t="shared" si="21"/>
        <v>0</v>
      </c>
    </row>
    <row r="127" spans="3:9" ht="14.25" x14ac:dyDescent="0.15">
      <c r="C127" s="176"/>
      <c r="D127" s="52" t="s">
        <v>54</v>
      </c>
      <c r="E127" s="159">
        <v>19000</v>
      </c>
      <c r="F127" s="153"/>
      <c r="G127" s="159">
        <f t="shared" si="20"/>
        <v>0</v>
      </c>
      <c r="H127" s="105">
        <f t="shared" si="22"/>
        <v>0.25</v>
      </c>
      <c r="I127" s="160">
        <f t="shared" si="21"/>
        <v>0</v>
      </c>
    </row>
    <row r="128" spans="3:9" ht="15" thickBot="1" x14ac:dyDescent="0.2">
      <c r="C128" s="179"/>
      <c r="D128" s="58" t="s">
        <v>55</v>
      </c>
      <c r="E128" s="165">
        <v>28000</v>
      </c>
      <c r="F128" s="156"/>
      <c r="G128" s="165">
        <f t="shared" si="20"/>
        <v>0</v>
      </c>
      <c r="H128" s="108">
        <f t="shared" si="22"/>
        <v>0.25</v>
      </c>
      <c r="I128" s="166">
        <f t="shared" si="21"/>
        <v>0</v>
      </c>
    </row>
    <row r="129" spans="3:9" ht="15.75" thickTop="1" thickBot="1" x14ac:dyDescent="0.2">
      <c r="C129" s="180" t="s">
        <v>11</v>
      </c>
      <c r="D129" s="181"/>
      <c r="E129" s="182"/>
      <c r="F129" s="148">
        <f>SUM(F118:F128)</f>
        <v>0</v>
      </c>
      <c r="G129" s="167">
        <f>SUM(G118:G128)</f>
        <v>0</v>
      </c>
      <c r="H129" s="109" t="s">
        <v>36</v>
      </c>
      <c r="I129" s="168">
        <f>SUM(I118:I128)</f>
        <v>0</v>
      </c>
    </row>
    <row r="131" spans="3:9" x14ac:dyDescent="0.15">
      <c r="C131" s="150" t="s">
        <v>61</v>
      </c>
      <c r="D131" s="151"/>
      <c r="G131" s="149"/>
      <c r="I131" s="149"/>
    </row>
    <row r="132" spans="3:9" ht="14.25" thickBot="1" x14ac:dyDescent="0.2">
      <c r="G132" s="149"/>
      <c r="I132" s="149"/>
    </row>
    <row r="133" spans="3:9" ht="14.25" x14ac:dyDescent="0.15">
      <c r="C133" s="183" t="s">
        <v>33</v>
      </c>
      <c r="D133" s="184"/>
      <c r="E133" s="42" t="s">
        <v>25</v>
      </c>
      <c r="F133" s="189" t="s">
        <v>30</v>
      </c>
      <c r="G133" s="191" t="s">
        <v>35</v>
      </c>
      <c r="H133" s="185" t="s">
        <v>34</v>
      </c>
      <c r="I133" s="187" t="s">
        <v>44</v>
      </c>
    </row>
    <row r="134" spans="3:9" ht="15" thickBot="1" x14ac:dyDescent="0.2">
      <c r="C134" s="29" t="s">
        <v>31</v>
      </c>
      <c r="D134" s="25" t="s">
        <v>2</v>
      </c>
      <c r="E134" s="43"/>
      <c r="F134" s="190"/>
      <c r="G134" s="192"/>
      <c r="H134" s="186"/>
      <c r="I134" s="188"/>
    </row>
    <row r="135" spans="3:9" ht="14.25" x14ac:dyDescent="0.15">
      <c r="C135" s="175" t="s">
        <v>49</v>
      </c>
      <c r="D135" s="49" t="s">
        <v>27</v>
      </c>
      <c r="E135" s="157">
        <v>3000</v>
      </c>
      <c r="F135" s="152"/>
      <c r="G135" s="157">
        <f>F135*E135</f>
        <v>0</v>
      </c>
      <c r="H135" s="104">
        <f t="shared" ref="H135" si="23">IF($G$9&lt;&gt;"",IF($G$9="併設なし",1/2,1/4),IF($G$17="併設なし",1/2,1/4))</f>
        <v>0.25</v>
      </c>
      <c r="I135" s="158">
        <f>G135*H135</f>
        <v>0</v>
      </c>
    </row>
    <row r="136" spans="3:9" ht="14.25" x14ac:dyDescent="0.15">
      <c r="C136" s="176"/>
      <c r="D136" s="52" t="s">
        <v>28</v>
      </c>
      <c r="E136" s="159">
        <v>11000</v>
      </c>
      <c r="F136" s="153"/>
      <c r="G136" s="159">
        <f t="shared" ref="G136:G145" si="24">F136*E136</f>
        <v>0</v>
      </c>
      <c r="H136" s="105">
        <f>IF($G$9&lt;&gt;"",IF($G$9="併設なし",1/2,1/4),IF($G$17="併設なし",1/2,1/4))</f>
        <v>0.25</v>
      </c>
      <c r="I136" s="160">
        <f t="shared" ref="I136:I145" si="25">G136*H136</f>
        <v>0</v>
      </c>
    </row>
    <row r="137" spans="3:9" ht="14.25" x14ac:dyDescent="0.15">
      <c r="C137" s="177"/>
      <c r="D137" s="39" t="s">
        <v>29</v>
      </c>
      <c r="E137" s="161">
        <v>19000</v>
      </c>
      <c r="F137" s="154"/>
      <c r="G137" s="161">
        <f t="shared" si="24"/>
        <v>0</v>
      </c>
      <c r="H137" s="106">
        <f t="shared" ref="H137:H145" si="26">IF($G$9&lt;&gt;"",IF($G$9="併設なし",1/2,1/4),IF($G$17="併設なし",1/2,1/4))</f>
        <v>0.25</v>
      </c>
      <c r="I137" s="162">
        <f t="shared" si="25"/>
        <v>0</v>
      </c>
    </row>
    <row r="138" spans="3:9" ht="14.25" x14ac:dyDescent="0.15">
      <c r="C138" s="178" t="s">
        <v>50</v>
      </c>
      <c r="D138" s="55" t="s">
        <v>27</v>
      </c>
      <c r="E138" s="163">
        <v>3000</v>
      </c>
      <c r="F138" s="155"/>
      <c r="G138" s="163">
        <f t="shared" si="24"/>
        <v>0</v>
      </c>
      <c r="H138" s="107">
        <f t="shared" si="26"/>
        <v>0.25</v>
      </c>
      <c r="I138" s="164">
        <f t="shared" si="25"/>
        <v>0</v>
      </c>
    </row>
    <row r="139" spans="3:9" ht="14.25" x14ac:dyDescent="0.15">
      <c r="C139" s="176"/>
      <c r="D139" s="52" t="s">
        <v>28</v>
      </c>
      <c r="E139" s="159">
        <v>11000</v>
      </c>
      <c r="F139" s="153"/>
      <c r="G139" s="159">
        <f t="shared" si="24"/>
        <v>0</v>
      </c>
      <c r="H139" s="105">
        <f t="shared" si="26"/>
        <v>0.25</v>
      </c>
      <c r="I139" s="160">
        <f t="shared" si="25"/>
        <v>0</v>
      </c>
    </row>
    <row r="140" spans="3:9" ht="14.25" x14ac:dyDescent="0.15">
      <c r="C140" s="176"/>
      <c r="D140" s="52" t="s">
        <v>53</v>
      </c>
      <c r="E140" s="159">
        <v>19000</v>
      </c>
      <c r="F140" s="153"/>
      <c r="G140" s="159">
        <f t="shared" si="24"/>
        <v>0</v>
      </c>
      <c r="H140" s="105">
        <f t="shared" si="26"/>
        <v>0.25</v>
      </c>
      <c r="I140" s="160">
        <f t="shared" si="25"/>
        <v>0</v>
      </c>
    </row>
    <row r="141" spans="3:9" ht="14.25" x14ac:dyDescent="0.15">
      <c r="C141" s="177"/>
      <c r="D141" s="39" t="s">
        <v>52</v>
      </c>
      <c r="E141" s="161">
        <v>27000</v>
      </c>
      <c r="F141" s="154"/>
      <c r="G141" s="161">
        <f t="shared" si="24"/>
        <v>0</v>
      </c>
      <c r="H141" s="106">
        <f>IF($G$9&lt;&gt;"",IF($G$9="併設なし",1/2,1/4),IF($G$17="併設なし",1/2,1/4))</f>
        <v>0.25</v>
      </c>
      <c r="I141" s="162">
        <f t="shared" si="25"/>
        <v>0</v>
      </c>
    </row>
    <row r="142" spans="3:9" ht="14.25" x14ac:dyDescent="0.15">
      <c r="C142" s="178" t="s">
        <v>26</v>
      </c>
      <c r="D142" s="55" t="s">
        <v>28</v>
      </c>
      <c r="E142" s="163">
        <v>3000</v>
      </c>
      <c r="F142" s="155"/>
      <c r="G142" s="163">
        <f t="shared" si="24"/>
        <v>0</v>
      </c>
      <c r="H142" s="107">
        <f t="shared" si="26"/>
        <v>0.25</v>
      </c>
      <c r="I142" s="164">
        <f t="shared" si="25"/>
        <v>0</v>
      </c>
    </row>
    <row r="143" spans="3:9" ht="14.25" x14ac:dyDescent="0.15">
      <c r="C143" s="176"/>
      <c r="D143" s="52" t="s">
        <v>53</v>
      </c>
      <c r="E143" s="159">
        <v>11000</v>
      </c>
      <c r="F143" s="153"/>
      <c r="G143" s="159">
        <f t="shared" si="24"/>
        <v>0</v>
      </c>
      <c r="H143" s="105">
        <f t="shared" si="26"/>
        <v>0.25</v>
      </c>
      <c r="I143" s="160">
        <f t="shared" si="25"/>
        <v>0</v>
      </c>
    </row>
    <row r="144" spans="3:9" ht="14.25" x14ac:dyDescent="0.15">
      <c r="C144" s="176"/>
      <c r="D144" s="52" t="s">
        <v>54</v>
      </c>
      <c r="E144" s="159">
        <v>19000</v>
      </c>
      <c r="F144" s="153"/>
      <c r="G144" s="159">
        <f t="shared" si="24"/>
        <v>0</v>
      </c>
      <c r="H144" s="105">
        <f t="shared" si="26"/>
        <v>0.25</v>
      </c>
      <c r="I144" s="160">
        <f t="shared" si="25"/>
        <v>0</v>
      </c>
    </row>
    <row r="145" spans="3:9" ht="15" thickBot="1" x14ac:dyDescent="0.2">
      <c r="C145" s="179"/>
      <c r="D145" s="58" t="s">
        <v>55</v>
      </c>
      <c r="E145" s="165">
        <v>28000</v>
      </c>
      <c r="F145" s="156"/>
      <c r="G145" s="165">
        <f t="shared" si="24"/>
        <v>0</v>
      </c>
      <c r="H145" s="108">
        <f t="shared" si="26"/>
        <v>0.25</v>
      </c>
      <c r="I145" s="166">
        <f t="shared" si="25"/>
        <v>0</v>
      </c>
    </row>
    <row r="146" spans="3:9" ht="15.75" thickTop="1" thickBot="1" x14ac:dyDescent="0.2">
      <c r="C146" s="180" t="s">
        <v>11</v>
      </c>
      <c r="D146" s="181"/>
      <c r="E146" s="182"/>
      <c r="F146" s="148">
        <f>SUM(F135:F145)</f>
        <v>0</v>
      </c>
      <c r="G146" s="167">
        <f>SUM(G135:G145)</f>
        <v>0</v>
      </c>
      <c r="H146" s="109" t="s">
        <v>36</v>
      </c>
      <c r="I146" s="168">
        <f>SUM(I135:I145)</f>
        <v>0</v>
      </c>
    </row>
    <row r="148" spans="3:9" x14ac:dyDescent="0.15">
      <c r="C148" s="150" t="s">
        <v>62</v>
      </c>
      <c r="D148" s="151"/>
      <c r="G148" s="149"/>
      <c r="I148" s="149"/>
    </row>
    <row r="149" spans="3:9" ht="14.25" thickBot="1" x14ac:dyDescent="0.2">
      <c r="G149" s="149"/>
      <c r="I149" s="149"/>
    </row>
    <row r="150" spans="3:9" ht="14.25" x14ac:dyDescent="0.15">
      <c r="C150" s="183" t="s">
        <v>33</v>
      </c>
      <c r="D150" s="184"/>
      <c r="E150" s="42" t="s">
        <v>25</v>
      </c>
      <c r="F150" s="189" t="s">
        <v>30</v>
      </c>
      <c r="G150" s="191" t="s">
        <v>35</v>
      </c>
      <c r="H150" s="185" t="s">
        <v>34</v>
      </c>
      <c r="I150" s="187" t="s">
        <v>44</v>
      </c>
    </row>
    <row r="151" spans="3:9" ht="15" thickBot="1" x14ac:dyDescent="0.2">
      <c r="C151" s="29" t="s">
        <v>31</v>
      </c>
      <c r="D151" s="25" t="s">
        <v>2</v>
      </c>
      <c r="E151" s="43"/>
      <c r="F151" s="190"/>
      <c r="G151" s="192"/>
      <c r="H151" s="186"/>
      <c r="I151" s="188"/>
    </row>
    <row r="152" spans="3:9" ht="14.25" x14ac:dyDescent="0.15">
      <c r="C152" s="175" t="s">
        <v>49</v>
      </c>
      <c r="D152" s="49" t="s">
        <v>27</v>
      </c>
      <c r="E152" s="157">
        <v>3000</v>
      </c>
      <c r="F152" s="152"/>
      <c r="G152" s="157">
        <f>F152*E152</f>
        <v>0</v>
      </c>
      <c r="H152" s="104">
        <f t="shared" ref="H152" si="27">IF($G$9&lt;&gt;"",IF($G$9="併設なし",1/2,1/4),IF($G$17="併設なし",1/2,1/4))</f>
        <v>0.25</v>
      </c>
      <c r="I152" s="158">
        <f>G152*H152</f>
        <v>0</v>
      </c>
    </row>
    <row r="153" spans="3:9" ht="14.25" x14ac:dyDescent="0.15">
      <c r="C153" s="176"/>
      <c r="D153" s="52" t="s">
        <v>28</v>
      </c>
      <c r="E153" s="159">
        <v>11000</v>
      </c>
      <c r="F153" s="153"/>
      <c r="G153" s="159">
        <f t="shared" ref="G153:G162" si="28">F153*E153</f>
        <v>0</v>
      </c>
      <c r="H153" s="105">
        <f>IF($G$9&lt;&gt;"",IF($G$9="併設なし",1/2,1/4),IF($G$17="併設なし",1/2,1/4))</f>
        <v>0.25</v>
      </c>
      <c r="I153" s="160">
        <f t="shared" ref="I153:I162" si="29">G153*H153</f>
        <v>0</v>
      </c>
    </row>
    <row r="154" spans="3:9" ht="14.25" x14ac:dyDescent="0.15">
      <c r="C154" s="177"/>
      <c r="D154" s="39" t="s">
        <v>29</v>
      </c>
      <c r="E154" s="161">
        <v>19000</v>
      </c>
      <c r="F154" s="154"/>
      <c r="G154" s="161">
        <f t="shared" si="28"/>
        <v>0</v>
      </c>
      <c r="H154" s="106">
        <f t="shared" ref="H154:H162" si="30">IF($G$9&lt;&gt;"",IF($G$9="併設なし",1/2,1/4),IF($G$17="併設なし",1/2,1/4))</f>
        <v>0.25</v>
      </c>
      <c r="I154" s="162">
        <f t="shared" si="29"/>
        <v>0</v>
      </c>
    </row>
    <row r="155" spans="3:9" ht="14.25" x14ac:dyDescent="0.15">
      <c r="C155" s="178" t="s">
        <v>50</v>
      </c>
      <c r="D155" s="55" t="s">
        <v>27</v>
      </c>
      <c r="E155" s="163">
        <v>3000</v>
      </c>
      <c r="F155" s="155"/>
      <c r="G155" s="163">
        <f t="shared" si="28"/>
        <v>0</v>
      </c>
      <c r="H155" s="107">
        <f t="shared" si="30"/>
        <v>0.25</v>
      </c>
      <c r="I155" s="164">
        <f t="shared" si="29"/>
        <v>0</v>
      </c>
    </row>
    <row r="156" spans="3:9" ht="14.25" x14ac:dyDescent="0.15">
      <c r="C156" s="176"/>
      <c r="D156" s="52" t="s">
        <v>28</v>
      </c>
      <c r="E156" s="159">
        <v>11000</v>
      </c>
      <c r="F156" s="153"/>
      <c r="G156" s="159">
        <f t="shared" si="28"/>
        <v>0</v>
      </c>
      <c r="H156" s="105">
        <f t="shared" si="30"/>
        <v>0.25</v>
      </c>
      <c r="I156" s="160">
        <f t="shared" si="29"/>
        <v>0</v>
      </c>
    </row>
    <row r="157" spans="3:9" ht="14.25" x14ac:dyDescent="0.15">
      <c r="C157" s="176"/>
      <c r="D157" s="52" t="s">
        <v>53</v>
      </c>
      <c r="E157" s="159">
        <v>19000</v>
      </c>
      <c r="F157" s="153"/>
      <c r="G157" s="159">
        <f t="shared" si="28"/>
        <v>0</v>
      </c>
      <c r="H157" s="105">
        <f t="shared" si="30"/>
        <v>0.25</v>
      </c>
      <c r="I157" s="160">
        <f t="shared" si="29"/>
        <v>0</v>
      </c>
    </row>
    <row r="158" spans="3:9" ht="14.25" x14ac:dyDescent="0.15">
      <c r="C158" s="177"/>
      <c r="D158" s="39" t="s">
        <v>52</v>
      </c>
      <c r="E158" s="161">
        <v>27000</v>
      </c>
      <c r="F158" s="154"/>
      <c r="G158" s="161">
        <f t="shared" si="28"/>
        <v>0</v>
      </c>
      <c r="H158" s="106">
        <f>IF($G$9&lt;&gt;"",IF($G$9="併設なし",1/2,1/4),IF($G$17="併設なし",1/2,1/4))</f>
        <v>0.25</v>
      </c>
      <c r="I158" s="162">
        <f t="shared" si="29"/>
        <v>0</v>
      </c>
    </row>
    <row r="159" spans="3:9" ht="14.25" x14ac:dyDescent="0.15">
      <c r="C159" s="178" t="s">
        <v>26</v>
      </c>
      <c r="D159" s="55" t="s">
        <v>28</v>
      </c>
      <c r="E159" s="163">
        <v>3000</v>
      </c>
      <c r="F159" s="155"/>
      <c r="G159" s="163">
        <f t="shared" si="28"/>
        <v>0</v>
      </c>
      <c r="H159" s="107">
        <f t="shared" si="30"/>
        <v>0.25</v>
      </c>
      <c r="I159" s="164">
        <f t="shared" si="29"/>
        <v>0</v>
      </c>
    </row>
    <row r="160" spans="3:9" ht="14.25" x14ac:dyDescent="0.15">
      <c r="C160" s="176"/>
      <c r="D160" s="52" t="s">
        <v>53</v>
      </c>
      <c r="E160" s="159">
        <v>11000</v>
      </c>
      <c r="F160" s="153"/>
      <c r="G160" s="159">
        <f t="shared" si="28"/>
        <v>0</v>
      </c>
      <c r="H160" s="105">
        <f t="shared" si="30"/>
        <v>0.25</v>
      </c>
      <c r="I160" s="160">
        <f t="shared" si="29"/>
        <v>0</v>
      </c>
    </row>
    <row r="161" spans="3:9" ht="14.25" x14ac:dyDescent="0.15">
      <c r="C161" s="176"/>
      <c r="D161" s="52" t="s">
        <v>54</v>
      </c>
      <c r="E161" s="159">
        <v>19000</v>
      </c>
      <c r="F161" s="153"/>
      <c r="G161" s="159">
        <f t="shared" si="28"/>
        <v>0</v>
      </c>
      <c r="H161" s="105">
        <f t="shared" si="30"/>
        <v>0.25</v>
      </c>
      <c r="I161" s="160">
        <f t="shared" si="29"/>
        <v>0</v>
      </c>
    </row>
    <row r="162" spans="3:9" ht="15" thickBot="1" x14ac:dyDescent="0.2">
      <c r="C162" s="179"/>
      <c r="D162" s="58" t="s">
        <v>55</v>
      </c>
      <c r="E162" s="165">
        <v>28000</v>
      </c>
      <c r="F162" s="156"/>
      <c r="G162" s="165">
        <f t="shared" si="28"/>
        <v>0</v>
      </c>
      <c r="H162" s="108">
        <f t="shared" si="30"/>
        <v>0.25</v>
      </c>
      <c r="I162" s="166">
        <f t="shared" si="29"/>
        <v>0</v>
      </c>
    </row>
    <row r="163" spans="3:9" ht="15.75" thickTop="1" thickBot="1" x14ac:dyDescent="0.2">
      <c r="C163" s="180" t="s">
        <v>11</v>
      </c>
      <c r="D163" s="181"/>
      <c r="E163" s="182"/>
      <c r="F163" s="148">
        <f>SUM(F152:F162)</f>
        <v>0</v>
      </c>
      <c r="G163" s="167">
        <f>SUM(G152:G162)</f>
        <v>0</v>
      </c>
      <c r="H163" s="109" t="s">
        <v>36</v>
      </c>
      <c r="I163" s="168">
        <f>SUM(I152:I162)</f>
        <v>0</v>
      </c>
    </row>
    <row r="165" spans="3:9" x14ac:dyDescent="0.15">
      <c r="C165" s="150" t="s">
        <v>63</v>
      </c>
      <c r="D165" s="151"/>
      <c r="G165" s="149"/>
      <c r="I165" s="149"/>
    </row>
    <row r="166" spans="3:9" ht="14.25" thickBot="1" x14ac:dyDescent="0.2">
      <c r="G166" s="149"/>
      <c r="I166" s="149"/>
    </row>
    <row r="167" spans="3:9" ht="14.25" x14ac:dyDescent="0.15">
      <c r="C167" s="183" t="s">
        <v>33</v>
      </c>
      <c r="D167" s="184"/>
      <c r="E167" s="42" t="s">
        <v>25</v>
      </c>
      <c r="F167" s="189" t="s">
        <v>30</v>
      </c>
      <c r="G167" s="191" t="s">
        <v>35</v>
      </c>
      <c r="H167" s="185" t="s">
        <v>34</v>
      </c>
      <c r="I167" s="187" t="s">
        <v>44</v>
      </c>
    </row>
    <row r="168" spans="3:9" ht="15" thickBot="1" x14ac:dyDescent="0.2">
      <c r="C168" s="29" t="s">
        <v>31</v>
      </c>
      <c r="D168" s="25" t="s">
        <v>2</v>
      </c>
      <c r="E168" s="43"/>
      <c r="F168" s="190"/>
      <c r="G168" s="192"/>
      <c r="H168" s="186"/>
      <c r="I168" s="188"/>
    </row>
    <row r="169" spans="3:9" ht="14.25" x14ac:dyDescent="0.15">
      <c r="C169" s="175" t="s">
        <v>49</v>
      </c>
      <c r="D169" s="49" t="s">
        <v>27</v>
      </c>
      <c r="E169" s="157">
        <v>3000</v>
      </c>
      <c r="F169" s="152"/>
      <c r="G169" s="157">
        <f>F169*E169</f>
        <v>0</v>
      </c>
      <c r="H169" s="104">
        <f t="shared" ref="H169" si="31">IF($G$9&lt;&gt;"",IF($G$9="併設なし",1/2,1/4),IF($G$17="併設なし",1/2,1/4))</f>
        <v>0.25</v>
      </c>
      <c r="I169" s="158">
        <f>G169*H169</f>
        <v>0</v>
      </c>
    </row>
    <row r="170" spans="3:9" ht="14.25" x14ac:dyDescent="0.15">
      <c r="C170" s="176"/>
      <c r="D170" s="52" t="s">
        <v>28</v>
      </c>
      <c r="E170" s="159">
        <v>11000</v>
      </c>
      <c r="F170" s="153"/>
      <c r="G170" s="159">
        <f t="shared" ref="G170:G179" si="32">F170*E170</f>
        <v>0</v>
      </c>
      <c r="H170" s="105">
        <f>IF($G$9&lt;&gt;"",IF($G$9="併設なし",1/2,1/4),IF($G$17="併設なし",1/2,1/4))</f>
        <v>0.25</v>
      </c>
      <c r="I170" s="160">
        <f t="shared" ref="I170:I179" si="33">G170*H170</f>
        <v>0</v>
      </c>
    </row>
    <row r="171" spans="3:9" ht="14.25" x14ac:dyDescent="0.15">
      <c r="C171" s="177"/>
      <c r="D171" s="39" t="s">
        <v>29</v>
      </c>
      <c r="E171" s="161">
        <v>19000</v>
      </c>
      <c r="F171" s="154"/>
      <c r="G171" s="161">
        <f t="shared" si="32"/>
        <v>0</v>
      </c>
      <c r="H171" s="106">
        <f t="shared" ref="H171:H179" si="34">IF($G$9&lt;&gt;"",IF($G$9="併設なし",1/2,1/4),IF($G$17="併設なし",1/2,1/4))</f>
        <v>0.25</v>
      </c>
      <c r="I171" s="162">
        <f t="shared" si="33"/>
        <v>0</v>
      </c>
    </row>
    <row r="172" spans="3:9" ht="14.25" x14ac:dyDescent="0.15">
      <c r="C172" s="178" t="s">
        <v>50</v>
      </c>
      <c r="D172" s="55" t="s">
        <v>27</v>
      </c>
      <c r="E172" s="163">
        <v>3000</v>
      </c>
      <c r="F172" s="155"/>
      <c r="G172" s="163">
        <f t="shared" si="32"/>
        <v>0</v>
      </c>
      <c r="H172" s="107">
        <f t="shared" si="34"/>
        <v>0.25</v>
      </c>
      <c r="I172" s="164">
        <f t="shared" si="33"/>
        <v>0</v>
      </c>
    </row>
    <row r="173" spans="3:9" ht="14.25" x14ac:dyDescent="0.15">
      <c r="C173" s="176"/>
      <c r="D173" s="52" t="s">
        <v>28</v>
      </c>
      <c r="E173" s="159">
        <v>11000</v>
      </c>
      <c r="F173" s="153"/>
      <c r="G173" s="159">
        <f t="shared" si="32"/>
        <v>0</v>
      </c>
      <c r="H173" s="105">
        <f t="shared" si="34"/>
        <v>0.25</v>
      </c>
      <c r="I173" s="160">
        <f t="shared" si="33"/>
        <v>0</v>
      </c>
    </row>
    <row r="174" spans="3:9" ht="14.25" x14ac:dyDescent="0.15">
      <c r="C174" s="176"/>
      <c r="D174" s="52" t="s">
        <v>53</v>
      </c>
      <c r="E174" s="159">
        <v>19000</v>
      </c>
      <c r="F174" s="153"/>
      <c r="G174" s="159">
        <f t="shared" si="32"/>
        <v>0</v>
      </c>
      <c r="H174" s="105">
        <f t="shared" si="34"/>
        <v>0.25</v>
      </c>
      <c r="I174" s="160">
        <f t="shared" si="33"/>
        <v>0</v>
      </c>
    </row>
    <row r="175" spans="3:9" ht="14.25" x14ac:dyDescent="0.15">
      <c r="C175" s="177"/>
      <c r="D175" s="39" t="s">
        <v>52</v>
      </c>
      <c r="E175" s="161">
        <v>27000</v>
      </c>
      <c r="F175" s="154"/>
      <c r="G175" s="161">
        <f t="shared" si="32"/>
        <v>0</v>
      </c>
      <c r="H175" s="106">
        <f>IF($G$9&lt;&gt;"",IF($G$9="併設なし",1/2,1/4),IF($G$17="併設なし",1/2,1/4))</f>
        <v>0.25</v>
      </c>
      <c r="I175" s="162">
        <f t="shared" si="33"/>
        <v>0</v>
      </c>
    </row>
    <row r="176" spans="3:9" ht="14.25" x14ac:dyDescent="0.15">
      <c r="C176" s="178" t="s">
        <v>26</v>
      </c>
      <c r="D176" s="55" t="s">
        <v>28</v>
      </c>
      <c r="E176" s="163">
        <v>3000</v>
      </c>
      <c r="F176" s="155"/>
      <c r="G176" s="163">
        <f t="shared" si="32"/>
        <v>0</v>
      </c>
      <c r="H176" s="107">
        <f t="shared" si="34"/>
        <v>0.25</v>
      </c>
      <c r="I176" s="164">
        <f t="shared" si="33"/>
        <v>0</v>
      </c>
    </row>
    <row r="177" spans="3:9" ht="14.25" x14ac:dyDescent="0.15">
      <c r="C177" s="176"/>
      <c r="D177" s="52" t="s">
        <v>53</v>
      </c>
      <c r="E177" s="159">
        <v>11000</v>
      </c>
      <c r="F177" s="153"/>
      <c r="G177" s="159">
        <f t="shared" si="32"/>
        <v>0</v>
      </c>
      <c r="H177" s="105">
        <f t="shared" si="34"/>
        <v>0.25</v>
      </c>
      <c r="I177" s="160">
        <f t="shared" si="33"/>
        <v>0</v>
      </c>
    </row>
    <row r="178" spans="3:9" ht="14.25" x14ac:dyDescent="0.15">
      <c r="C178" s="176"/>
      <c r="D178" s="52" t="s">
        <v>54</v>
      </c>
      <c r="E178" s="159">
        <v>19000</v>
      </c>
      <c r="F178" s="153"/>
      <c r="G178" s="159">
        <f t="shared" si="32"/>
        <v>0</v>
      </c>
      <c r="H178" s="105">
        <f t="shared" si="34"/>
        <v>0.25</v>
      </c>
      <c r="I178" s="160">
        <f t="shared" si="33"/>
        <v>0</v>
      </c>
    </row>
    <row r="179" spans="3:9" ht="15" thickBot="1" x14ac:dyDescent="0.2">
      <c r="C179" s="179"/>
      <c r="D179" s="58" t="s">
        <v>55</v>
      </c>
      <c r="E179" s="165">
        <v>28000</v>
      </c>
      <c r="F179" s="156"/>
      <c r="G179" s="165">
        <f t="shared" si="32"/>
        <v>0</v>
      </c>
      <c r="H179" s="108">
        <f t="shared" si="34"/>
        <v>0.25</v>
      </c>
      <c r="I179" s="166">
        <f t="shared" si="33"/>
        <v>0</v>
      </c>
    </row>
    <row r="180" spans="3:9" ht="15.75" thickTop="1" thickBot="1" x14ac:dyDescent="0.2">
      <c r="C180" s="180" t="s">
        <v>11</v>
      </c>
      <c r="D180" s="181"/>
      <c r="E180" s="182"/>
      <c r="F180" s="148">
        <f>SUM(F169:F179)</f>
        <v>0</v>
      </c>
      <c r="G180" s="167">
        <f>SUM(G169:G179)</f>
        <v>0</v>
      </c>
      <c r="H180" s="109" t="s">
        <v>36</v>
      </c>
      <c r="I180" s="168">
        <f>SUM(I169:I179)</f>
        <v>0</v>
      </c>
    </row>
    <row r="182" spans="3:9" x14ac:dyDescent="0.15">
      <c r="C182" s="150" t="s">
        <v>64</v>
      </c>
      <c r="D182" s="151"/>
      <c r="G182" s="149"/>
      <c r="I182" s="149"/>
    </row>
    <row r="183" spans="3:9" ht="14.25" thickBot="1" x14ac:dyDescent="0.2">
      <c r="G183" s="149"/>
      <c r="I183" s="149"/>
    </row>
    <row r="184" spans="3:9" ht="14.25" x14ac:dyDescent="0.15">
      <c r="C184" s="183" t="s">
        <v>33</v>
      </c>
      <c r="D184" s="184"/>
      <c r="E184" s="42" t="s">
        <v>25</v>
      </c>
      <c r="F184" s="189" t="s">
        <v>30</v>
      </c>
      <c r="G184" s="191" t="s">
        <v>35</v>
      </c>
      <c r="H184" s="185" t="s">
        <v>34</v>
      </c>
      <c r="I184" s="187" t="s">
        <v>44</v>
      </c>
    </row>
    <row r="185" spans="3:9" ht="15" thickBot="1" x14ac:dyDescent="0.2">
      <c r="C185" s="29" t="s">
        <v>31</v>
      </c>
      <c r="D185" s="25" t="s">
        <v>2</v>
      </c>
      <c r="E185" s="43"/>
      <c r="F185" s="190"/>
      <c r="G185" s="192"/>
      <c r="H185" s="186"/>
      <c r="I185" s="188"/>
    </row>
    <row r="186" spans="3:9" ht="14.25" x14ac:dyDescent="0.15">
      <c r="C186" s="175" t="s">
        <v>49</v>
      </c>
      <c r="D186" s="49" t="s">
        <v>27</v>
      </c>
      <c r="E186" s="157">
        <v>3000</v>
      </c>
      <c r="F186" s="152"/>
      <c r="G186" s="157">
        <f>F186*E186</f>
        <v>0</v>
      </c>
      <c r="H186" s="104">
        <f t="shared" ref="H186" si="35">IF($G$9&lt;&gt;"",IF($G$9="併設なし",1/2,1/4),IF($G$17="併設なし",1/2,1/4))</f>
        <v>0.25</v>
      </c>
      <c r="I186" s="158">
        <f>G186*H186</f>
        <v>0</v>
      </c>
    </row>
    <row r="187" spans="3:9" ht="14.25" x14ac:dyDescent="0.15">
      <c r="C187" s="176"/>
      <c r="D187" s="52" t="s">
        <v>28</v>
      </c>
      <c r="E187" s="159">
        <v>11000</v>
      </c>
      <c r="F187" s="153"/>
      <c r="G187" s="159">
        <f t="shared" ref="G187:G196" si="36">F187*E187</f>
        <v>0</v>
      </c>
      <c r="H187" s="105">
        <f>IF($G$9&lt;&gt;"",IF($G$9="併設なし",1/2,1/4),IF($G$17="併設なし",1/2,1/4))</f>
        <v>0.25</v>
      </c>
      <c r="I187" s="160">
        <f t="shared" ref="I187:I196" si="37">G187*H187</f>
        <v>0</v>
      </c>
    </row>
    <row r="188" spans="3:9" ht="14.25" x14ac:dyDescent="0.15">
      <c r="C188" s="177"/>
      <c r="D188" s="39" t="s">
        <v>29</v>
      </c>
      <c r="E188" s="161">
        <v>19000</v>
      </c>
      <c r="F188" s="154"/>
      <c r="G188" s="161">
        <f t="shared" si="36"/>
        <v>0</v>
      </c>
      <c r="H188" s="106">
        <f t="shared" ref="H188:H196" si="38">IF($G$9&lt;&gt;"",IF($G$9="併設なし",1/2,1/4),IF($G$17="併設なし",1/2,1/4))</f>
        <v>0.25</v>
      </c>
      <c r="I188" s="162">
        <f t="shared" si="37"/>
        <v>0</v>
      </c>
    </row>
    <row r="189" spans="3:9" ht="14.25" x14ac:dyDescent="0.15">
      <c r="C189" s="178" t="s">
        <v>50</v>
      </c>
      <c r="D189" s="55" t="s">
        <v>27</v>
      </c>
      <c r="E189" s="163">
        <v>3000</v>
      </c>
      <c r="F189" s="155"/>
      <c r="G189" s="163">
        <f t="shared" si="36"/>
        <v>0</v>
      </c>
      <c r="H189" s="107">
        <f t="shared" si="38"/>
        <v>0.25</v>
      </c>
      <c r="I189" s="164">
        <f t="shared" si="37"/>
        <v>0</v>
      </c>
    </row>
    <row r="190" spans="3:9" ht="14.25" x14ac:dyDescent="0.15">
      <c r="C190" s="176"/>
      <c r="D190" s="52" t="s">
        <v>28</v>
      </c>
      <c r="E190" s="159">
        <v>11000</v>
      </c>
      <c r="F190" s="153"/>
      <c r="G190" s="159">
        <f t="shared" si="36"/>
        <v>0</v>
      </c>
      <c r="H190" s="105">
        <f t="shared" si="38"/>
        <v>0.25</v>
      </c>
      <c r="I190" s="160">
        <f t="shared" si="37"/>
        <v>0</v>
      </c>
    </row>
    <row r="191" spans="3:9" ht="14.25" x14ac:dyDescent="0.15">
      <c r="C191" s="176"/>
      <c r="D191" s="52" t="s">
        <v>53</v>
      </c>
      <c r="E191" s="159">
        <v>19000</v>
      </c>
      <c r="F191" s="153"/>
      <c r="G191" s="159">
        <f t="shared" si="36"/>
        <v>0</v>
      </c>
      <c r="H191" s="105">
        <f t="shared" si="38"/>
        <v>0.25</v>
      </c>
      <c r="I191" s="160">
        <f t="shared" si="37"/>
        <v>0</v>
      </c>
    </row>
    <row r="192" spans="3:9" ht="14.25" x14ac:dyDescent="0.15">
      <c r="C192" s="177"/>
      <c r="D192" s="39" t="s">
        <v>52</v>
      </c>
      <c r="E192" s="161">
        <v>27000</v>
      </c>
      <c r="F192" s="154"/>
      <c r="G192" s="161">
        <f t="shared" si="36"/>
        <v>0</v>
      </c>
      <c r="H192" s="106">
        <f>IF($G$9&lt;&gt;"",IF($G$9="併設なし",1/2,1/4),IF($G$17="併設なし",1/2,1/4))</f>
        <v>0.25</v>
      </c>
      <c r="I192" s="162">
        <f t="shared" si="37"/>
        <v>0</v>
      </c>
    </row>
    <row r="193" spans="3:9" ht="14.25" x14ac:dyDescent="0.15">
      <c r="C193" s="178" t="s">
        <v>26</v>
      </c>
      <c r="D193" s="55" t="s">
        <v>28</v>
      </c>
      <c r="E193" s="163">
        <v>3000</v>
      </c>
      <c r="F193" s="155"/>
      <c r="G193" s="163">
        <f t="shared" si="36"/>
        <v>0</v>
      </c>
      <c r="H193" s="107">
        <f t="shared" si="38"/>
        <v>0.25</v>
      </c>
      <c r="I193" s="164">
        <f t="shared" si="37"/>
        <v>0</v>
      </c>
    </row>
    <row r="194" spans="3:9" ht="14.25" x14ac:dyDescent="0.15">
      <c r="C194" s="176"/>
      <c r="D194" s="52" t="s">
        <v>53</v>
      </c>
      <c r="E194" s="159">
        <v>11000</v>
      </c>
      <c r="F194" s="153"/>
      <c r="G194" s="159">
        <f t="shared" si="36"/>
        <v>0</v>
      </c>
      <c r="H194" s="105">
        <f t="shared" si="38"/>
        <v>0.25</v>
      </c>
      <c r="I194" s="160">
        <f t="shared" si="37"/>
        <v>0</v>
      </c>
    </row>
    <row r="195" spans="3:9" ht="14.25" x14ac:dyDescent="0.15">
      <c r="C195" s="176"/>
      <c r="D195" s="52" t="s">
        <v>54</v>
      </c>
      <c r="E195" s="159">
        <v>19000</v>
      </c>
      <c r="F195" s="153"/>
      <c r="G195" s="159">
        <f t="shared" si="36"/>
        <v>0</v>
      </c>
      <c r="H195" s="105">
        <f t="shared" si="38"/>
        <v>0.25</v>
      </c>
      <c r="I195" s="160">
        <f t="shared" si="37"/>
        <v>0</v>
      </c>
    </row>
    <row r="196" spans="3:9" ht="15" thickBot="1" x14ac:dyDescent="0.2">
      <c r="C196" s="179"/>
      <c r="D196" s="58" t="s">
        <v>55</v>
      </c>
      <c r="E196" s="165">
        <v>28000</v>
      </c>
      <c r="F196" s="156"/>
      <c r="G196" s="165">
        <f t="shared" si="36"/>
        <v>0</v>
      </c>
      <c r="H196" s="108">
        <f t="shared" si="38"/>
        <v>0.25</v>
      </c>
      <c r="I196" s="166">
        <f t="shared" si="37"/>
        <v>0</v>
      </c>
    </row>
    <row r="197" spans="3:9" ht="15.75" thickTop="1" thickBot="1" x14ac:dyDescent="0.2">
      <c r="C197" s="180" t="s">
        <v>11</v>
      </c>
      <c r="D197" s="181"/>
      <c r="E197" s="182"/>
      <c r="F197" s="148">
        <f>SUM(F186:F196)</f>
        <v>0</v>
      </c>
      <c r="G197" s="167">
        <f>SUM(G186:G196)</f>
        <v>0</v>
      </c>
      <c r="H197" s="109" t="s">
        <v>36</v>
      </c>
      <c r="I197" s="168">
        <f>SUM(I186:I196)</f>
        <v>0</v>
      </c>
    </row>
    <row r="199" spans="3:9" x14ac:dyDescent="0.15">
      <c r="C199" s="150" t="s">
        <v>65</v>
      </c>
      <c r="D199" s="151"/>
      <c r="G199" s="149"/>
      <c r="I199" s="149"/>
    </row>
    <row r="200" spans="3:9" ht="14.25" thickBot="1" x14ac:dyDescent="0.2">
      <c r="G200" s="149"/>
      <c r="I200" s="149"/>
    </row>
    <row r="201" spans="3:9" ht="14.25" x14ac:dyDescent="0.15">
      <c r="C201" s="183" t="s">
        <v>33</v>
      </c>
      <c r="D201" s="184"/>
      <c r="E201" s="42" t="s">
        <v>25</v>
      </c>
      <c r="F201" s="189" t="s">
        <v>30</v>
      </c>
      <c r="G201" s="191" t="s">
        <v>35</v>
      </c>
      <c r="H201" s="185" t="s">
        <v>34</v>
      </c>
      <c r="I201" s="187" t="s">
        <v>44</v>
      </c>
    </row>
    <row r="202" spans="3:9" ht="15" thickBot="1" x14ac:dyDescent="0.2">
      <c r="C202" s="29" t="s">
        <v>31</v>
      </c>
      <c r="D202" s="25" t="s">
        <v>2</v>
      </c>
      <c r="E202" s="43"/>
      <c r="F202" s="190"/>
      <c r="G202" s="192"/>
      <c r="H202" s="186"/>
      <c r="I202" s="188"/>
    </row>
    <row r="203" spans="3:9" ht="14.25" x14ac:dyDescent="0.15">
      <c r="C203" s="175" t="s">
        <v>49</v>
      </c>
      <c r="D203" s="49" t="s">
        <v>27</v>
      </c>
      <c r="E203" s="157">
        <v>3000</v>
      </c>
      <c r="F203" s="152"/>
      <c r="G203" s="157">
        <f>F203*E203</f>
        <v>0</v>
      </c>
      <c r="H203" s="104">
        <f t="shared" ref="H203" si="39">IF($G$9&lt;&gt;"",IF($G$9="併設なし",1/2,1/4),IF($G$17="併設なし",1/2,1/4))</f>
        <v>0.25</v>
      </c>
      <c r="I203" s="158">
        <f>G203*H203</f>
        <v>0</v>
      </c>
    </row>
    <row r="204" spans="3:9" ht="14.25" x14ac:dyDescent="0.15">
      <c r="C204" s="176"/>
      <c r="D204" s="52" t="s">
        <v>28</v>
      </c>
      <c r="E204" s="159">
        <v>11000</v>
      </c>
      <c r="F204" s="153"/>
      <c r="G204" s="159">
        <f t="shared" ref="G204:G213" si="40">F204*E204</f>
        <v>0</v>
      </c>
      <c r="H204" s="105">
        <f>IF($G$9&lt;&gt;"",IF($G$9="併設なし",1/2,1/4),IF($G$17="併設なし",1/2,1/4))</f>
        <v>0.25</v>
      </c>
      <c r="I204" s="160">
        <f t="shared" ref="I204:I213" si="41">G204*H204</f>
        <v>0</v>
      </c>
    </row>
    <row r="205" spans="3:9" ht="14.25" x14ac:dyDescent="0.15">
      <c r="C205" s="177"/>
      <c r="D205" s="39" t="s">
        <v>29</v>
      </c>
      <c r="E205" s="161">
        <v>19000</v>
      </c>
      <c r="F205" s="154"/>
      <c r="G205" s="161">
        <f t="shared" si="40"/>
        <v>0</v>
      </c>
      <c r="H205" s="106">
        <f t="shared" ref="H205:H213" si="42">IF($G$9&lt;&gt;"",IF($G$9="併設なし",1/2,1/4),IF($G$17="併設なし",1/2,1/4))</f>
        <v>0.25</v>
      </c>
      <c r="I205" s="162">
        <f t="shared" si="41"/>
        <v>0</v>
      </c>
    </row>
    <row r="206" spans="3:9" ht="14.25" x14ac:dyDescent="0.15">
      <c r="C206" s="178" t="s">
        <v>50</v>
      </c>
      <c r="D206" s="55" t="s">
        <v>27</v>
      </c>
      <c r="E206" s="163">
        <v>3000</v>
      </c>
      <c r="F206" s="155"/>
      <c r="G206" s="163">
        <f t="shared" si="40"/>
        <v>0</v>
      </c>
      <c r="H206" s="107">
        <f t="shared" si="42"/>
        <v>0.25</v>
      </c>
      <c r="I206" s="164">
        <f t="shared" si="41"/>
        <v>0</v>
      </c>
    </row>
    <row r="207" spans="3:9" ht="14.25" x14ac:dyDescent="0.15">
      <c r="C207" s="176"/>
      <c r="D207" s="52" t="s">
        <v>28</v>
      </c>
      <c r="E207" s="159">
        <v>11000</v>
      </c>
      <c r="F207" s="153"/>
      <c r="G207" s="159">
        <f t="shared" si="40"/>
        <v>0</v>
      </c>
      <c r="H207" s="105">
        <f t="shared" si="42"/>
        <v>0.25</v>
      </c>
      <c r="I207" s="160">
        <f t="shared" si="41"/>
        <v>0</v>
      </c>
    </row>
    <row r="208" spans="3:9" ht="14.25" x14ac:dyDescent="0.15">
      <c r="C208" s="176"/>
      <c r="D208" s="52" t="s">
        <v>53</v>
      </c>
      <c r="E208" s="159">
        <v>19000</v>
      </c>
      <c r="F208" s="153"/>
      <c r="G208" s="159">
        <f t="shared" si="40"/>
        <v>0</v>
      </c>
      <c r="H208" s="105">
        <f t="shared" si="42"/>
        <v>0.25</v>
      </c>
      <c r="I208" s="160">
        <f t="shared" si="41"/>
        <v>0</v>
      </c>
    </row>
    <row r="209" spans="3:9" ht="14.25" x14ac:dyDescent="0.15">
      <c r="C209" s="177"/>
      <c r="D209" s="39" t="s">
        <v>52</v>
      </c>
      <c r="E209" s="161">
        <v>27000</v>
      </c>
      <c r="F209" s="154"/>
      <c r="G209" s="161">
        <f t="shared" si="40"/>
        <v>0</v>
      </c>
      <c r="H209" s="106">
        <f>IF($G$9&lt;&gt;"",IF($G$9="併設なし",1/2,1/4),IF($G$17="併設なし",1/2,1/4))</f>
        <v>0.25</v>
      </c>
      <c r="I209" s="162">
        <f t="shared" si="41"/>
        <v>0</v>
      </c>
    </row>
    <row r="210" spans="3:9" ht="14.25" x14ac:dyDescent="0.15">
      <c r="C210" s="178" t="s">
        <v>26</v>
      </c>
      <c r="D210" s="55" t="s">
        <v>28</v>
      </c>
      <c r="E210" s="163">
        <v>3000</v>
      </c>
      <c r="F210" s="155"/>
      <c r="G210" s="163">
        <f t="shared" si="40"/>
        <v>0</v>
      </c>
      <c r="H210" s="107">
        <f t="shared" si="42"/>
        <v>0.25</v>
      </c>
      <c r="I210" s="164">
        <f t="shared" si="41"/>
        <v>0</v>
      </c>
    </row>
    <row r="211" spans="3:9" ht="14.25" x14ac:dyDescent="0.15">
      <c r="C211" s="176"/>
      <c r="D211" s="52" t="s">
        <v>53</v>
      </c>
      <c r="E211" s="159">
        <v>11000</v>
      </c>
      <c r="F211" s="153"/>
      <c r="G211" s="159">
        <f t="shared" si="40"/>
        <v>0</v>
      </c>
      <c r="H211" s="105">
        <f t="shared" si="42"/>
        <v>0.25</v>
      </c>
      <c r="I211" s="160">
        <f t="shared" si="41"/>
        <v>0</v>
      </c>
    </row>
    <row r="212" spans="3:9" ht="14.25" x14ac:dyDescent="0.15">
      <c r="C212" s="176"/>
      <c r="D212" s="52" t="s">
        <v>54</v>
      </c>
      <c r="E212" s="159">
        <v>19000</v>
      </c>
      <c r="F212" s="153"/>
      <c r="G212" s="159">
        <f t="shared" si="40"/>
        <v>0</v>
      </c>
      <c r="H212" s="105">
        <f t="shared" si="42"/>
        <v>0.25</v>
      </c>
      <c r="I212" s="160">
        <f t="shared" si="41"/>
        <v>0</v>
      </c>
    </row>
    <row r="213" spans="3:9" ht="15" thickBot="1" x14ac:dyDescent="0.2">
      <c r="C213" s="179"/>
      <c r="D213" s="58" t="s">
        <v>55</v>
      </c>
      <c r="E213" s="165">
        <v>28000</v>
      </c>
      <c r="F213" s="156"/>
      <c r="G213" s="165">
        <f t="shared" si="40"/>
        <v>0</v>
      </c>
      <c r="H213" s="108">
        <f t="shared" si="42"/>
        <v>0.25</v>
      </c>
      <c r="I213" s="166">
        <f t="shared" si="41"/>
        <v>0</v>
      </c>
    </row>
    <row r="214" spans="3:9" ht="15.75" thickTop="1" thickBot="1" x14ac:dyDescent="0.2">
      <c r="C214" s="180" t="s">
        <v>11</v>
      </c>
      <c r="D214" s="181"/>
      <c r="E214" s="182"/>
      <c r="F214" s="148">
        <f>SUM(F203:F213)</f>
        <v>0</v>
      </c>
      <c r="G214" s="167">
        <f>SUM(G203:G213)</f>
        <v>0</v>
      </c>
      <c r="H214" s="109" t="s">
        <v>36</v>
      </c>
      <c r="I214" s="168">
        <f>SUM(I203:I213)</f>
        <v>0</v>
      </c>
    </row>
  </sheetData>
  <sheetProtection formatCells="0" insertRows="0"/>
  <mergeCells count="142">
    <mergeCell ref="C78:E78"/>
    <mergeCell ref="C74:C77"/>
    <mergeCell ref="C70:C73"/>
    <mergeCell ref="C67:C69"/>
    <mergeCell ref="A1:F1"/>
    <mergeCell ref="B2:I2"/>
    <mergeCell ref="B6:I6"/>
    <mergeCell ref="B7:C7"/>
    <mergeCell ref="D7:E7"/>
    <mergeCell ref="B23:C23"/>
    <mergeCell ref="D23:E23"/>
    <mergeCell ref="B10:C10"/>
    <mergeCell ref="D10:E10"/>
    <mergeCell ref="B12:C12"/>
    <mergeCell ref="B14:I14"/>
    <mergeCell ref="B15:C15"/>
    <mergeCell ref="D15:E15"/>
    <mergeCell ref="B16:C16"/>
    <mergeCell ref="B18:C18"/>
    <mergeCell ref="D8:H8"/>
    <mergeCell ref="B9:F9"/>
    <mergeCell ref="G9:H9"/>
    <mergeCell ref="B17:F17"/>
    <mergeCell ref="G17:H17"/>
    <mergeCell ref="G11:H11"/>
    <mergeCell ref="G12:H12"/>
    <mergeCell ref="D12:E12"/>
    <mergeCell ref="G18:H18"/>
    <mergeCell ref="G7:H7"/>
    <mergeCell ref="G10:H10"/>
    <mergeCell ref="H28:H29"/>
    <mergeCell ref="H48:H49"/>
    <mergeCell ref="C48:D48"/>
    <mergeCell ref="F48:F49"/>
    <mergeCell ref="G48:G49"/>
    <mergeCell ref="G20:H20"/>
    <mergeCell ref="G15:H15"/>
    <mergeCell ref="D16:H16"/>
    <mergeCell ref="D18:E18"/>
    <mergeCell ref="B11:C11"/>
    <mergeCell ref="D11:E11"/>
    <mergeCell ref="B30:C32"/>
    <mergeCell ref="B8:C8"/>
    <mergeCell ref="G19:H19"/>
    <mergeCell ref="I28:I29"/>
    <mergeCell ref="B29:C29"/>
    <mergeCell ref="B33:C36"/>
    <mergeCell ref="D19:E19"/>
    <mergeCell ref="B19:C19"/>
    <mergeCell ref="B24:C24"/>
    <mergeCell ref="B28:D28"/>
    <mergeCell ref="E28:E29"/>
    <mergeCell ref="F28:F29"/>
    <mergeCell ref="G28:G29"/>
    <mergeCell ref="G23:H23"/>
    <mergeCell ref="D24:H24"/>
    <mergeCell ref="B20:C20"/>
    <mergeCell ref="D20:E20"/>
    <mergeCell ref="C61:E61"/>
    <mergeCell ref="C65:D65"/>
    <mergeCell ref="F65:F66"/>
    <mergeCell ref="G65:G66"/>
    <mergeCell ref="C50:C52"/>
    <mergeCell ref="C53:C56"/>
    <mergeCell ref="C57:C60"/>
    <mergeCell ref="B37:C40"/>
    <mergeCell ref="B41:E41"/>
    <mergeCell ref="I48:I49"/>
    <mergeCell ref="C108:C111"/>
    <mergeCell ref="C112:E112"/>
    <mergeCell ref="C116:D116"/>
    <mergeCell ref="F116:F117"/>
    <mergeCell ref="G116:G117"/>
    <mergeCell ref="G99:G100"/>
    <mergeCell ref="H99:H100"/>
    <mergeCell ref="I99:I100"/>
    <mergeCell ref="C101:C103"/>
    <mergeCell ref="C104:C107"/>
    <mergeCell ref="C99:D99"/>
    <mergeCell ref="F99:F100"/>
    <mergeCell ref="C87:C90"/>
    <mergeCell ref="C91:C94"/>
    <mergeCell ref="C95:E95"/>
    <mergeCell ref="C84:C86"/>
    <mergeCell ref="I65:I66"/>
    <mergeCell ref="H65:H66"/>
    <mergeCell ref="I82:I83"/>
    <mergeCell ref="H82:H83"/>
    <mergeCell ref="G82:G83"/>
    <mergeCell ref="F82:F83"/>
    <mergeCell ref="C82:D82"/>
    <mergeCell ref="C129:E129"/>
    <mergeCell ref="C133:D133"/>
    <mergeCell ref="F133:F134"/>
    <mergeCell ref="G133:G134"/>
    <mergeCell ref="H133:H134"/>
    <mergeCell ref="H116:H117"/>
    <mergeCell ref="I116:I117"/>
    <mergeCell ref="C118:C120"/>
    <mergeCell ref="C121:C124"/>
    <mergeCell ref="C125:C128"/>
    <mergeCell ref="C150:D150"/>
    <mergeCell ref="F150:F151"/>
    <mergeCell ref="G150:G151"/>
    <mergeCell ref="H150:H151"/>
    <mergeCell ref="I150:I151"/>
    <mergeCell ref="I133:I134"/>
    <mergeCell ref="C135:C137"/>
    <mergeCell ref="C138:C141"/>
    <mergeCell ref="C142:C145"/>
    <mergeCell ref="C146:E146"/>
    <mergeCell ref="F167:F168"/>
    <mergeCell ref="G167:G168"/>
    <mergeCell ref="H167:H168"/>
    <mergeCell ref="I167:I168"/>
    <mergeCell ref="C169:C171"/>
    <mergeCell ref="C152:C154"/>
    <mergeCell ref="C155:C158"/>
    <mergeCell ref="C159:C162"/>
    <mergeCell ref="C163:E163"/>
    <mergeCell ref="C167:D167"/>
    <mergeCell ref="C186:C188"/>
    <mergeCell ref="C189:C192"/>
    <mergeCell ref="C172:C175"/>
    <mergeCell ref="C176:C179"/>
    <mergeCell ref="C180:E180"/>
    <mergeCell ref="C184:D184"/>
    <mergeCell ref="C214:E214"/>
    <mergeCell ref="H201:H202"/>
    <mergeCell ref="I201:I202"/>
    <mergeCell ref="C203:C205"/>
    <mergeCell ref="C206:C209"/>
    <mergeCell ref="C210:C213"/>
    <mergeCell ref="C193:C196"/>
    <mergeCell ref="C197:E197"/>
    <mergeCell ref="C201:D201"/>
    <mergeCell ref="F201:F202"/>
    <mergeCell ref="G201:G202"/>
    <mergeCell ref="F184:F185"/>
    <mergeCell ref="G184:G185"/>
    <mergeCell ref="H184:H185"/>
    <mergeCell ref="I184:I185"/>
  </mergeCells>
  <phoneticPr fontId="1"/>
  <dataValidations count="2">
    <dataValidation type="whole" allowBlank="1" showInputMessage="1" showErrorMessage="1" sqref="F50:F60 F67:F77 F84:F94 F101:F111 F118:F128 F135:F145 F152:F162 F169:F179 F186:F196 F203:F213" xr:uid="{00000000-0002-0000-0000-000000000000}">
      <formula1>0</formula1>
      <formula2>999</formula2>
    </dataValidation>
    <dataValidation type="list" allowBlank="1" showInputMessage="1" showErrorMessage="1" sqref="G9:H9 G17:H17" xr:uid="{71313ABA-16A3-4D0B-847C-5873898B7B4D}">
      <formula1>"併設なし,サ高住併設,有料老人ホーム併設"</formula1>
    </dataValidation>
  </dataValidations>
  <pageMargins left="0.43307086614173229" right="0.15748031496062992" top="0.59055118110236227" bottom="0.27559055118110237" header="0.31496062992125984" footer="0.157480314960629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F997-F593-4039-B6F9-A9698546449C}">
  <sheetPr>
    <tabColor rgb="FFFFFF00"/>
  </sheetPr>
  <dimension ref="A1:L214"/>
  <sheetViews>
    <sheetView view="pageBreakPreview" zoomScale="70" zoomScaleNormal="90" zoomScaleSheetLayoutView="70" workbookViewId="0">
      <selection activeCell="B2" sqref="B2:I2"/>
    </sheetView>
  </sheetViews>
  <sheetFormatPr defaultColWidth="9" defaultRowHeight="13.5" x14ac:dyDescent="0.15"/>
  <cols>
    <col min="1" max="1" width="3.625" style="8" customWidth="1"/>
    <col min="2" max="2" width="3.125" style="8" customWidth="1"/>
    <col min="3" max="3" width="13.875" style="8" customWidth="1"/>
    <col min="4" max="5" width="12.625" style="8" customWidth="1"/>
    <col min="6" max="6" width="15.625" style="8" customWidth="1"/>
    <col min="7" max="8" width="15.5" style="8" customWidth="1"/>
    <col min="9" max="9" width="15.125" style="8" customWidth="1"/>
    <col min="10" max="10" width="7.5" style="8" customWidth="1"/>
    <col min="11" max="13" width="12.75" style="8" customWidth="1"/>
    <col min="14" max="14" width="9" style="8"/>
    <col min="15" max="15" width="15.75" style="8" customWidth="1"/>
    <col min="16" max="16384" width="9" style="8"/>
  </cols>
  <sheetData>
    <row r="1" spans="1:12" x14ac:dyDescent="0.15">
      <c r="A1" s="240"/>
      <c r="B1" s="240"/>
      <c r="C1" s="240"/>
      <c r="D1" s="240"/>
      <c r="E1" s="240"/>
      <c r="F1" s="240"/>
      <c r="I1" s="13" t="s">
        <v>40</v>
      </c>
    </row>
    <row r="2" spans="1:12" ht="21" x14ac:dyDescent="0.15">
      <c r="B2" s="241" t="s">
        <v>41</v>
      </c>
      <c r="C2" s="241"/>
      <c r="D2" s="241"/>
      <c r="E2" s="241"/>
      <c r="F2" s="241"/>
      <c r="G2" s="241"/>
      <c r="H2" s="241"/>
      <c r="I2" s="241"/>
      <c r="J2" s="10"/>
      <c r="K2" s="10"/>
      <c r="L2" s="10"/>
    </row>
    <row r="3" spans="1:12" ht="13.5" customHeight="1" x14ac:dyDescent="0.15">
      <c r="B3" s="11"/>
      <c r="C3" s="11"/>
      <c r="D3" s="11"/>
      <c r="E3" s="11"/>
      <c r="F3" s="11"/>
      <c r="G3" s="11"/>
      <c r="H3" s="11"/>
      <c r="I3" s="11"/>
      <c r="J3" s="11"/>
      <c r="K3" s="11"/>
      <c r="L3" s="11"/>
    </row>
    <row r="4" spans="1:12" s="14" customFormat="1" ht="14.25" x14ac:dyDescent="0.15">
      <c r="B4" s="14" t="s">
        <v>32</v>
      </c>
    </row>
    <row r="5" spans="1:12" s="12" customFormat="1" ht="6" customHeight="1" x14ac:dyDescent="0.15"/>
    <row r="6" spans="1:12" s="15" customFormat="1" ht="19.5" customHeight="1" x14ac:dyDescent="0.15">
      <c r="B6" s="242" t="s">
        <v>38</v>
      </c>
      <c r="C6" s="242"/>
      <c r="D6" s="242"/>
      <c r="E6" s="242"/>
      <c r="F6" s="242"/>
      <c r="G6" s="242"/>
      <c r="H6" s="242"/>
      <c r="I6" s="242"/>
      <c r="J6" s="16"/>
      <c r="K6" s="16"/>
      <c r="L6" s="16"/>
    </row>
    <row r="7" spans="1:12" s="15" customFormat="1" ht="19.5" customHeight="1" x14ac:dyDescent="0.15">
      <c r="B7" s="243" t="s">
        <v>18</v>
      </c>
      <c r="C7" s="243"/>
      <c r="D7" s="244" t="s">
        <v>75</v>
      </c>
      <c r="E7" s="245"/>
      <c r="F7" s="17" t="s">
        <v>21</v>
      </c>
      <c r="G7" s="244" t="s">
        <v>76</v>
      </c>
      <c r="H7" s="245"/>
      <c r="I7" s="18"/>
      <c r="J7" s="19"/>
      <c r="K7" s="19"/>
      <c r="L7" s="19"/>
    </row>
    <row r="8" spans="1:12" s="15" customFormat="1" ht="19.5" customHeight="1" x14ac:dyDescent="0.15">
      <c r="B8" s="252" t="s">
        <v>19</v>
      </c>
      <c r="C8" s="252"/>
      <c r="D8" s="253" t="s">
        <v>77</v>
      </c>
      <c r="E8" s="254"/>
      <c r="F8" s="254"/>
      <c r="G8" s="254"/>
      <c r="H8" s="255"/>
      <c r="I8" s="18"/>
      <c r="J8" s="19"/>
      <c r="K8" s="19"/>
      <c r="L8" s="19"/>
    </row>
    <row r="9" spans="1:12" s="15" customFormat="1" ht="19.5" customHeight="1" x14ac:dyDescent="0.15">
      <c r="B9" s="243" t="s">
        <v>74</v>
      </c>
      <c r="C9" s="243"/>
      <c r="D9" s="243"/>
      <c r="E9" s="243"/>
      <c r="F9" s="243"/>
      <c r="G9" s="256" t="s">
        <v>81</v>
      </c>
      <c r="H9" s="257"/>
      <c r="I9" s="18"/>
      <c r="J9" s="19"/>
      <c r="K9" s="19"/>
      <c r="L9" s="19"/>
    </row>
    <row r="10" spans="1:12" s="15" customFormat="1" ht="19.5" customHeight="1" x14ac:dyDescent="0.15">
      <c r="B10" s="258" t="s">
        <v>20</v>
      </c>
      <c r="C10" s="258"/>
      <c r="D10" s="248" t="s">
        <v>78</v>
      </c>
      <c r="E10" s="249"/>
      <c r="F10" s="76" t="s">
        <v>48</v>
      </c>
      <c r="G10" s="259" t="s">
        <v>79</v>
      </c>
      <c r="H10" s="260"/>
      <c r="I10" s="18"/>
      <c r="J10" s="19"/>
      <c r="K10" s="19"/>
      <c r="L10" s="19"/>
    </row>
    <row r="11" spans="1:12" s="15" customFormat="1" ht="19.5" customHeight="1" x14ac:dyDescent="0.15">
      <c r="B11" s="246" t="s">
        <v>46</v>
      </c>
      <c r="C11" s="247"/>
      <c r="D11" s="248" t="s">
        <v>78</v>
      </c>
      <c r="E11" s="249"/>
      <c r="F11" s="17" t="s">
        <v>47</v>
      </c>
      <c r="G11" s="244" t="s">
        <v>80</v>
      </c>
      <c r="H11" s="245"/>
      <c r="I11" s="18"/>
      <c r="J11" s="21"/>
      <c r="K11" s="21"/>
      <c r="L11" s="21"/>
    </row>
    <row r="12" spans="1:12" s="15" customFormat="1" ht="19.5" customHeight="1" x14ac:dyDescent="0.15">
      <c r="B12" s="250" t="s">
        <v>23</v>
      </c>
      <c r="C12" s="250"/>
      <c r="D12" s="251">
        <v>23</v>
      </c>
      <c r="E12" s="251"/>
      <c r="F12" s="20" t="s">
        <v>22</v>
      </c>
      <c r="G12" s="248">
        <v>18</v>
      </c>
      <c r="H12" s="249"/>
      <c r="I12" s="18"/>
      <c r="J12" s="21"/>
      <c r="K12" s="21"/>
      <c r="L12" s="21"/>
    </row>
    <row r="13" spans="1:12" s="19" customFormat="1" ht="13.5" customHeight="1" x14ac:dyDescent="0.15">
      <c r="B13" s="22"/>
      <c r="C13" s="22"/>
      <c r="D13" s="22"/>
      <c r="E13" s="22"/>
      <c r="F13" s="22"/>
      <c r="G13" s="22"/>
      <c r="H13" s="22"/>
      <c r="I13" s="22"/>
      <c r="J13" s="21"/>
      <c r="K13" s="21"/>
      <c r="L13" s="21"/>
    </row>
    <row r="14" spans="1:12" s="15" customFormat="1" ht="19.5" customHeight="1" x14ac:dyDescent="0.15">
      <c r="B14" s="265" t="s">
        <v>24</v>
      </c>
      <c r="C14" s="265"/>
      <c r="D14" s="265"/>
      <c r="E14" s="265"/>
      <c r="F14" s="265"/>
      <c r="G14" s="265"/>
      <c r="H14" s="265"/>
      <c r="I14" s="265"/>
      <c r="J14" s="16"/>
      <c r="K14" s="16"/>
      <c r="L14" s="16"/>
    </row>
    <row r="15" spans="1:12" s="15" customFormat="1" ht="19.5" customHeight="1" x14ac:dyDescent="0.15">
      <c r="B15" s="243" t="s">
        <v>18</v>
      </c>
      <c r="C15" s="243"/>
      <c r="D15" s="266" t="s">
        <v>82</v>
      </c>
      <c r="E15" s="267"/>
      <c r="F15" s="17" t="s">
        <v>21</v>
      </c>
      <c r="G15" s="266" t="s">
        <v>83</v>
      </c>
      <c r="H15" s="267"/>
      <c r="I15" s="18"/>
      <c r="J15" s="19"/>
      <c r="K15" s="19"/>
      <c r="L15" s="19"/>
    </row>
    <row r="16" spans="1:12" s="15" customFormat="1" ht="19.5" customHeight="1" x14ac:dyDescent="0.15">
      <c r="B16" s="243" t="s">
        <v>19</v>
      </c>
      <c r="C16" s="243"/>
      <c r="D16" s="253" t="s">
        <v>77</v>
      </c>
      <c r="E16" s="254"/>
      <c r="F16" s="254"/>
      <c r="G16" s="254"/>
      <c r="H16" s="255"/>
      <c r="I16" s="18"/>
      <c r="J16" s="19"/>
      <c r="K16" s="19"/>
      <c r="L16" s="19"/>
    </row>
    <row r="17" spans="2:12" s="15" customFormat="1" ht="19.5" customHeight="1" x14ac:dyDescent="0.15">
      <c r="B17" s="243" t="s">
        <v>74</v>
      </c>
      <c r="C17" s="243"/>
      <c r="D17" s="243"/>
      <c r="E17" s="243"/>
      <c r="F17" s="243"/>
      <c r="G17" s="261" t="s">
        <v>81</v>
      </c>
      <c r="H17" s="262"/>
      <c r="I17" s="18"/>
      <c r="J17" s="19"/>
      <c r="K17" s="19"/>
      <c r="L17" s="19"/>
    </row>
    <row r="18" spans="2:12" s="15" customFormat="1" ht="19.5" customHeight="1" x14ac:dyDescent="0.15">
      <c r="B18" s="243" t="s">
        <v>20</v>
      </c>
      <c r="C18" s="243"/>
      <c r="D18" s="248" t="s">
        <v>78</v>
      </c>
      <c r="E18" s="249"/>
      <c r="F18" s="17" t="s">
        <v>48</v>
      </c>
      <c r="G18" s="263" t="s">
        <v>79</v>
      </c>
      <c r="H18" s="264"/>
      <c r="I18" s="18"/>
      <c r="J18" s="21"/>
      <c r="K18" s="21"/>
      <c r="L18" s="21"/>
    </row>
    <row r="19" spans="2:12" s="15" customFormat="1" ht="19.5" customHeight="1" x14ac:dyDescent="0.15">
      <c r="B19" s="246" t="s">
        <v>46</v>
      </c>
      <c r="C19" s="247"/>
      <c r="D19" s="248" t="s">
        <v>78</v>
      </c>
      <c r="E19" s="249"/>
      <c r="F19" s="17" t="s">
        <v>47</v>
      </c>
      <c r="G19" s="253" t="s">
        <v>80</v>
      </c>
      <c r="H19" s="255"/>
      <c r="I19" s="18"/>
      <c r="J19" s="21"/>
      <c r="K19" s="21"/>
      <c r="L19" s="21"/>
    </row>
    <row r="20" spans="2:12" s="15" customFormat="1" ht="30" customHeight="1" x14ac:dyDescent="0.15">
      <c r="B20" s="243" t="s">
        <v>42</v>
      </c>
      <c r="C20" s="243"/>
      <c r="D20" s="273">
        <v>30</v>
      </c>
      <c r="E20" s="274"/>
      <c r="F20" s="23" t="s">
        <v>43</v>
      </c>
      <c r="G20" s="273">
        <v>4</v>
      </c>
      <c r="H20" s="274"/>
      <c r="I20" s="18"/>
      <c r="J20" s="21"/>
      <c r="K20" s="21"/>
      <c r="L20" s="21"/>
    </row>
    <row r="21" spans="2:12" s="19" customFormat="1" ht="8.25" customHeight="1" x14ac:dyDescent="0.15">
      <c r="B21" s="22"/>
      <c r="C21" s="22"/>
      <c r="D21" s="22"/>
      <c r="E21" s="22"/>
      <c r="F21" s="22"/>
      <c r="G21" s="22"/>
      <c r="H21" s="22"/>
      <c r="I21" s="22"/>
      <c r="J21" s="21"/>
      <c r="K21" s="21"/>
      <c r="L21" s="21"/>
    </row>
    <row r="22" spans="2:12" s="19" customFormat="1" ht="19.5" customHeight="1" x14ac:dyDescent="0.15">
      <c r="C22" s="24"/>
      <c r="D22" s="24" t="s">
        <v>39</v>
      </c>
      <c r="E22" s="22"/>
      <c r="F22" s="22"/>
      <c r="G22" s="22"/>
      <c r="H22" s="22"/>
      <c r="I22" s="22"/>
      <c r="J22" s="21"/>
      <c r="K22" s="21"/>
      <c r="L22" s="21"/>
    </row>
    <row r="23" spans="2:12" s="15" customFormat="1" ht="19.5" customHeight="1" x14ac:dyDescent="0.15">
      <c r="B23" s="243" t="s">
        <v>18</v>
      </c>
      <c r="C23" s="243"/>
      <c r="D23" s="268" t="s">
        <v>84</v>
      </c>
      <c r="E23" s="270"/>
      <c r="F23" s="17" t="s">
        <v>21</v>
      </c>
      <c r="G23" s="275" t="s">
        <v>76</v>
      </c>
      <c r="H23" s="276"/>
      <c r="I23" s="18"/>
      <c r="J23" s="19"/>
      <c r="K23" s="19"/>
      <c r="L23" s="19"/>
    </row>
    <row r="24" spans="2:12" s="15" customFormat="1" ht="19.5" customHeight="1" x14ac:dyDescent="0.15">
      <c r="B24" s="243" t="s">
        <v>19</v>
      </c>
      <c r="C24" s="243"/>
      <c r="D24" s="268" t="s">
        <v>85</v>
      </c>
      <c r="E24" s="269"/>
      <c r="F24" s="269"/>
      <c r="G24" s="269"/>
      <c r="H24" s="270"/>
      <c r="I24" s="18"/>
      <c r="J24" s="19"/>
      <c r="K24" s="19"/>
      <c r="L24" s="19"/>
    </row>
    <row r="25" spans="2:12" ht="18" customHeight="1" x14ac:dyDescent="0.15"/>
    <row r="26" spans="2:12" s="14" customFormat="1" ht="14.25" x14ac:dyDescent="0.15">
      <c r="B26" s="14" t="s">
        <v>71</v>
      </c>
    </row>
    <row r="27" spans="2:12" ht="9.75" customHeight="1" thickBot="1" x14ac:dyDescent="0.2"/>
    <row r="28" spans="2:12" s="15" customFormat="1" ht="18" customHeight="1" x14ac:dyDescent="0.15">
      <c r="B28" s="213" t="s">
        <v>33</v>
      </c>
      <c r="C28" s="214"/>
      <c r="D28" s="214"/>
      <c r="E28" s="214" t="s">
        <v>25</v>
      </c>
      <c r="F28" s="214" t="s">
        <v>30</v>
      </c>
      <c r="G28" s="271" t="s">
        <v>35</v>
      </c>
      <c r="H28" s="224" t="s">
        <v>34</v>
      </c>
      <c r="I28" s="277" t="s">
        <v>44</v>
      </c>
    </row>
    <row r="29" spans="2:12" s="15" customFormat="1" ht="18" customHeight="1" thickBot="1" x14ac:dyDescent="0.2">
      <c r="B29" s="206" t="s">
        <v>31</v>
      </c>
      <c r="C29" s="207"/>
      <c r="D29" s="25" t="s">
        <v>2</v>
      </c>
      <c r="E29" s="207"/>
      <c r="F29" s="207"/>
      <c r="G29" s="272"/>
      <c r="H29" s="225"/>
      <c r="I29" s="278"/>
    </row>
    <row r="30" spans="2:12" s="15" customFormat="1" ht="18" customHeight="1" x14ac:dyDescent="0.15">
      <c r="B30" s="227" t="s">
        <v>49</v>
      </c>
      <c r="C30" s="228"/>
      <c r="D30" s="49" t="s">
        <v>27</v>
      </c>
      <c r="E30" s="50">
        <v>3000</v>
      </c>
      <c r="F30" s="49">
        <f t="shared" ref="F30:F40" si="0">SUM(F50,F67,F84,F101,F118,F135,F152,F169,F186,F203)</f>
        <v>0</v>
      </c>
      <c r="G30" s="50">
        <f>F30*E30</f>
        <v>0</v>
      </c>
      <c r="H30" s="104">
        <f t="shared" ref="H30:H40" si="1">IF($G$9&lt;&gt;"",IF($G$9="併設なし",1/4,1/8),IF($G$17="併設なし",1/4,1/8))</f>
        <v>0.25</v>
      </c>
      <c r="I30" s="98">
        <f>G30*H30</f>
        <v>0</v>
      </c>
    </row>
    <row r="31" spans="2:12" s="15" customFormat="1" ht="18" customHeight="1" x14ac:dyDescent="0.15">
      <c r="B31" s="177"/>
      <c r="C31" s="208"/>
      <c r="D31" s="52" t="s">
        <v>28</v>
      </c>
      <c r="E31" s="53">
        <v>11000</v>
      </c>
      <c r="F31" s="52">
        <f t="shared" si="0"/>
        <v>8</v>
      </c>
      <c r="G31" s="53">
        <f t="shared" ref="G31:G40" si="2">F31*E31</f>
        <v>88000</v>
      </c>
      <c r="H31" s="105">
        <f t="shared" si="1"/>
        <v>0.25</v>
      </c>
      <c r="I31" s="99">
        <f t="shared" ref="I31:I40" si="3">G31*H31</f>
        <v>22000</v>
      </c>
    </row>
    <row r="32" spans="2:12" s="15" customFormat="1" ht="18" customHeight="1" x14ac:dyDescent="0.15">
      <c r="B32" s="199"/>
      <c r="C32" s="200"/>
      <c r="D32" s="39" t="s">
        <v>29</v>
      </c>
      <c r="E32" s="40">
        <v>19000</v>
      </c>
      <c r="F32" s="39">
        <f t="shared" si="0"/>
        <v>0</v>
      </c>
      <c r="G32" s="40">
        <f t="shared" si="2"/>
        <v>0</v>
      </c>
      <c r="H32" s="106">
        <f t="shared" si="1"/>
        <v>0.25</v>
      </c>
      <c r="I32" s="100">
        <f t="shared" si="3"/>
        <v>0</v>
      </c>
    </row>
    <row r="33" spans="2:9" s="15" customFormat="1" ht="18" customHeight="1" x14ac:dyDescent="0.15">
      <c r="B33" s="177" t="s">
        <v>50</v>
      </c>
      <c r="C33" s="208"/>
      <c r="D33" s="55" t="s">
        <v>27</v>
      </c>
      <c r="E33" s="56">
        <v>3000</v>
      </c>
      <c r="F33" s="55">
        <f t="shared" si="0"/>
        <v>0</v>
      </c>
      <c r="G33" s="56">
        <f t="shared" si="2"/>
        <v>0</v>
      </c>
      <c r="H33" s="107">
        <f t="shared" si="1"/>
        <v>0.25</v>
      </c>
      <c r="I33" s="101">
        <f t="shared" si="3"/>
        <v>0</v>
      </c>
    </row>
    <row r="34" spans="2:9" s="15" customFormat="1" ht="18" customHeight="1" x14ac:dyDescent="0.15">
      <c r="B34" s="177"/>
      <c r="C34" s="208"/>
      <c r="D34" s="52" t="s">
        <v>28</v>
      </c>
      <c r="E34" s="53">
        <v>11000</v>
      </c>
      <c r="F34" s="52">
        <f t="shared" si="0"/>
        <v>0</v>
      </c>
      <c r="G34" s="53">
        <f t="shared" si="2"/>
        <v>0</v>
      </c>
      <c r="H34" s="105">
        <f t="shared" si="1"/>
        <v>0.25</v>
      </c>
      <c r="I34" s="99">
        <f t="shared" si="3"/>
        <v>0</v>
      </c>
    </row>
    <row r="35" spans="2:9" s="15" customFormat="1" ht="18" customHeight="1" x14ac:dyDescent="0.15">
      <c r="B35" s="177"/>
      <c r="C35" s="208"/>
      <c r="D35" s="52" t="s">
        <v>53</v>
      </c>
      <c r="E35" s="53">
        <v>19000</v>
      </c>
      <c r="F35" s="52">
        <f t="shared" si="0"/>
        <v>0</v>
      </c>
      <c r="G35" s="53">
        <f t="shared" si="2"/>
        <v>0</v>
      </c>
      <c r="H35" s="105">
        <f t="shared" si="1"/>
        <v>0.25</v>
      </c>
      <c r="I35" s="99">
        <f t="shared" si="3"/>
        <v>0</v>
      </c>
    </row>
    <row r="36" spans="2:9" s="15" customFormat="1" ht="18" customHeight="1" x14ac:dyDescent="0.15">
      <c r="B36" s="199"/>
      <c r="C36" s="200"/>
      <c r="D36" s="39" t="s">
        <v>52</v>
      </c>
      <c r="E36" s="40">
        <v>27000</v>
      </c>
      <c r="F36" s="39">
        <f t="shared" si="0"/>
        <v>0</v>
      </c>
      <c r="G36" s="40">
        <f t="shared" si="2"/>
        <v>0</v>
      </c>
      <c r="H36" s="106">
        <f t="shared" si="1"/>
        <v>0.25</v>
      </c>
      <c r="I36" s="100">
        <f t="shared" si="3"/>
        <v>0</v>
      </c>
    </row>
    <row r="37" spans="2:9" s="15" customFormat="1" ht="18" customHeight="1" x14ac:dyDescent="0.15">
      <c r="B37" s="199" t="s">
        <v>26</v>
      </c>
      <c r="C37" s="200"/>
      <c r="D37" s="55" t="s">
        <v>28</v>
      </c>
      <c r="E37" s="56">
        <v>3000</v>
      </c>
      <c r="F37" s="55">
        <f t="shared" si="0"/>
        <v>0</v>
      </c>
      <c r="G37" s="56">
        <f t="shared" si="2"/>
        <v>0</v>
      </c>
      <c r="H37" s="107">
        <f t="shared" si="1"/>
        <v>0.25</v>
      </c>
      <c r="I37" s="101">
        <f t="shared" si="3"/>
        <v>0</v>
      </c>
    </row>
    <row r="38" spans="2:9" s="15" customFormat="1" ht="18" customHeight="1" x14ac:dyDescent="0.15">
      <c r="B38" s="178"/>
      <c r="C38" s="201"/>
      <c r="D38" s="52" t="s">
        <v>53</v>
      </c>
      <c r="E38" s="53">
        <v>11000</v>
      </c>
      <c r="F38" s="52">
        <f t="shared" si="0"/>
        <v>2</v>
      </c>
      <c r="G38" s="53">
        <f t="shared" si="2"/>
        <v>22000</v>
      </c>
      <c r="H38" s="105">
        <f t="shared" si="1"/>
        <v>0.25</v>
      </c>
      <c r="I38" s="99">
        <f t="shared" si="3"/>
        <v>5500</v>
      </c>
    </row>
    <row r="39" spans="2:9" s="15" customFormat="1" ht="18" customHeight="1" x14ac:dyDescent="0.15">
      <c r="B39" s="178"/>
      <c r="C39" s="201"/>
      <c r="D39" s="52" t="s">
        <v>54</v>
      </c>
      <c r="E39" s="53">
        <v>19000</v>
      </c>
      <c r="F39" s="52">
        <f t="shared" si="0"/>
        <v>0</v>
      </c>
      <c r="G39" s="53">
        <f t="shared" si="2"/>
        <v>0</v>
      </c>
      <c r="H39" s="105">
        <f t="shared" si="1"/>
        <v>0.25</v>
      </c>
      <c r="I39" s="99">
        <f t="shared" si="3"/>
        <v>0</v>
      </c>
    </row>
    <row r="40" spans="2:9" s="15" customFormat="1" ht="18" customHeight="1" thickBot="1" x14ac:dyDescent="0.2">
      <c r="B40" s="202"/>
      <c r="C40" s="203"/>
      <c r="D40" s="58" t="s">
        <v>55</v>
      </c>
      <c r="E40" s="59">
        <v>28000</v>
      </c>
      <c r="F40" s="58">
        <f t="shared" si="0"/>
        <v>14</v>
      </c>
      <c r="G40" s="59">
        <f t="shared" si="2"/>
        <v>392000</v>
      </c>
      <c r="H40" s="108">
        <f t="shared" si="1"/>
        <v>0.25</v>
      </c>
      <c r="I40" s="102">
        <f t="shared" si="3"/>
        <v>98000</v>
      </c>
    </row>
    <row r="41" spans="2:9" s="15" customFormat="1" ht="18" customHeight="1" thickTop="1" thickBot="1" x14ac:dyDescent="0.2">
      <c r="B41" s="204" t="s">
        <v>11</v>
      </c>
      <c r="C41" s="205"/>
      <c r="D41" s="205"/>
      <c r="E41" s="205"/>
      <c r="F41" s="26">
        <f>SUM(F30:F40)</f>
        <v>24</v>
      </c>
      <c r="G41" s="36">
        <f>SUM(G30:G40)</f>
        <v>502000</v>
      </c>
      <c r="H41" s="109" t="s">
        <v>36</v>
      </c>
      <c r="I41" s="103">
        <f>SUM(I30:I40)</f>
        <v>125500</v>
      </c>
    </row>
    <row r="42" spans="2:9" ht="9" customHeight="1" x14ac:dyDescent="0.15">
      <c r="G42" s="37"/>
      <c r="I42" s="37"/>
    </row>
    <row r="43" spans="2:9" ht="9" customHeight="1" x14ac:dyDescent="0.15">
      <c r="B43" s="14"/>
      <c r="G43" s="37"/>
      <c r="I43" s="37"/>
    </row>
    <row r="44" spans="2:9" ht="16.5" customHeight="1" x14ac:dyDescent="0.15">
      <c r="B44" s="14" t="s">
        <v>66</v>
      </c>
      <c r="C44" s="14"/>
      <c r="G44" s="37"/>
      <c r="I44" s="37"/>
    </row>
    <row r="45" spans="2:9" ht="9.75" customHeight="1" x14ac:dyDescent="0.15">
      <c r="G45" s="37"/>
      <c r="I45" s="37"/>
    </row>
    <row r="46" spans="2:9" ht="16.5" customHeight="1" x14ac:dyDescent="0.15">
      <c r="C46" s="28" t="s">
        <v>56</v>
      </c>
      <c r="D46" s="114" t="s">
        <v>90</v>
      </c>
      <c r="G46" s="37"/>
      <c r="I46" s="37"/>
    </row>
    <row r="47" spans="2:9" ht="6.75" customHeight="1" thickBot="1" x14ac:dyDescent="0.2">
      <c r="G47" s="37"/>
      <c r="I47" s="37"/>
    </row>
    <row r="48" spans="2:9" s="15" customFormat="1" ht="15" customHeight="1" x14ac:dyDescent="0.15">
      <c r="C48" s="183" t="s">
        <v>33</v>
      </c>
      <c r="D48" s="184"/>
      <c r="E48" s="42" t="s">
        <v>25</v>
      </c>
      <c r="F48" s="197" t="s">
        <v>30</v>
      </c>
      <c r="G48" s="279" t="s">
        <v>35</v>
      </c>
      <c r="H48" s="185" t="s">
        <v>34</v>
      </c>
      <c r="I48" s="277" t="s">
        <v>44</v>
      </c>
    </row>
    <row r="49" spans="3:10" s="15" customFormat="1" ht="15" customHeight="1" thickBot="1" x14ac:dyDescent="0.2">
      <c r="C49" s="29" t="s">
        <v>31</v>
      </c>
      <c r="D49" s="25" t="s">
        <v>2</v>
      </c>
      <c r="E49" s="43"/>
      <c r="F49" s="198"/>
      <c r="G49" s="280"/>
      <c r="H49" s="186"/>
      <c r="I49" s="278"/>
    </row>
    <row r="50" spans="3:10" s="15" customFormat="1" ht="15" customHeight="1" x14ac:dyDescent="0.15">
      <c r="C50" s="175" t="s">
        <v>49</v>
      </c>
      <c r="D50" s="49" t="s">
        <v>27</v>
      </c>
      <c r="E50" s="50">
        <v>3000</v>
      </c>
      <c r="F50" s="49"/>
      <c r="G50" s="50">
        <f>F50*E50</f>
        <v>0</v>
      </c>
      <c r="H50" s="104">
        <f t="shared" ref="H50:H60" si="4">IF($G$9&lt;&gt;"",IF($G$9="併設なし",1/4,1/8),IF($G$17="併設なし",1/4,1/8))</f>
        <v>0.25</v>
      </c>
      <c r="I50" s="98">
        <f>G50*H50</f>
        <v>0</v>
      </c>
    </row>
    <row r="51" spans="3:10" s="15" customFormat="1" ht="15" customHeight="1" x14ac:dyDescent="0.15">
      <c r="C51" s="176"/>
      <c r="D51" s="52" t="s">
        <v>28</v>
      </c>
      <c r="E51" s="53">
        <v>11000</v>
      </c>
      <c r="F51" s="113">
        <v>8</v>
      </c>
      <c r="G51" s="53">
        <f t="shared" ref="G51:G60" si="5">F51*E51</f>
        <v>88000</v>
      </c>
      <c r="H51" s="105">
        <f t="shared" si="4"/>
        <v>0.25</v>
      </c>
      <c r="I51" s="99">
        <f t="shared" ref="I51:I60" si="6">G51*H51</f>
        <v>22000</v>
      </c>
    </row>
    <row r="52" spans="3:10" s="15" customFormat="1" ht="15" customHeight="1" x14ac:dyDescent="0.15">
      <c r="C52" s="177"/>
      <c r="D52" s="39" t="s">
        <v>29</v>
      </c>
      <c r="E52" s="40">
        <v>19000</v>
      </c>
      <c r="F52" s="39"/>
      <c r="G52" s="40">
        <f t="shared" si="5"/>
        <v>0</v>
      </c>
      <c r="H52" s="106">
        <f t="shared" si="4"/>
        <v>0.25</v>
      </c>
      <c r="I52" s="100">
        <f t="shared" si="6"/>
        <v>0</v>
      </c>
    </row>
    <row r="53" spans="3:10" s="15" customFormat="1" ht="15" customHeight="1" x14ac:dyDescent="0.15">
      <c r="C53" s="178" t="s">
        <v>50</v>
      </c>
      <c r="D53" s="55" t="s">
        <v>27</v>
      </c>
      <c r="E53" s="56">
        <v>3000</v>
      </c>
      <c r="F53" s="55"/>
      <c r="G53" s="56">
        <f t="shared" si="5"/>
        <v>0</v>
      </c>
      <c r="H53" s="107">
        <f t="shared" si="4"/>
        <v>0.25</v>
      </c>
      <c r="I53" s="101">
        <f t="shared" si="6"/>
        <v>0</v>
      </c>
    </row>
    <row r="54" spans="3:10" s="15" customFormat="1" ht="15" customHeight="1" x14ac:dyDescent="0.15">
      <c r="C54" s="176"/>
      <c r="D54" s="52" t="s">
        <v>28</v>
      </c>
      <c r="E54" s="53">
        <v>11000</v>
      </c>
      <c r="F54" s="52"/>
      <c r="G54" s="53">
        <f t="shared" si="5"/>
        <v>0</v>
      </c>
      <c r="H54" s="105">
        <f t="shared" si="4"/>
        <v>0.25</v>
      </c>
      <c r="I54" s="99">
        <f t="shared" si="6"/>
        <v>0</v>
      </c>
    </row>
    <row r="55" spans="3:10" ht="15" customHeight="1" x14ac:dyDescent="0.15">
      <c r="C55" s="176"/>
      <c r="D55" s="52" t="s">
        <v>53</v>
      </c>
      <c r="E55" s="53">
        <v>19000</v>
      </c>
      <c r="F55" s="52"/>
      <c r="G55" s="53">
        <f t="shared" si="5"/>
        <v>0</v>
      </c>
      <c r="H55" s="105">
        <f t="shared" si="4"/>
        <v>0.25</v>
      </c>
      <c r="I55" s="99">
        <f t="shared" si="6"/>
        <v>0</v>
      </c>
    </row>
    <row r="56" spans="3:10" ht="15" customHeight="1" x14ac:dyDescent="0.15">
      <c r="C56" s="177"/>
      <c r="D56" s="39" t="s">
        <v>52</v>
      </c>
      <c r="E56" s="40">
        <v>27000</v>
      </c>
      <c r="F56" s="39"/>
      <c r="G56" s="40">
        <f t="shared" si="5"/>
        <v>0</v>
      </c>
      <c r="H56" s="106">
        <f t="shared" si="4"/>
        <v>0.25</v>
      </c>
      <c r="I56" s="100">
        <f t="shared" si="6"/>
        <v>0</v>
      </c>
    </row>
    <row r="57" spans="3:10" ht="15" customHeight="1" x14ac:dyDescent="0.15">
      <c r="C57" s="178" t="s">
        <v>26</v>
      </c>
      <c r="D57" s="55" t="s">
        <v>28</v>
      </c>
      <c r="E57" s="56">
        <v>3000</v>
      </c>
      <c r="F57" s="55"/>
      <c r="G57" s="56">
        <f t="shared" si="5"/>
        <v>0</v>
      </c>
      <c r="H57" s="107">
        <f t="shared" si="4"/>
        <v>0.25</v>
      </c>
      <c r="I57" s="101">
        <f t="shared" si="6"/>
        <v>0</v>
      </c>
    </row>
    <row r="58" spans="3:10" ht="15" customHeight="1" x14ac:dyDescent="0.15">
      <c r="C58" s="176"/>
      <c r="D58" s="52" t="s">
        <v>53</v>
      </c>
      <c r="E58" s="53">
        <v>11000</v>
      </c>
      <c r="F58" s="52"/>
      <c r="G58" s="53">
        <f t="shared" si="5"/>
        <v>0</v>
      </c>
      <c r="H58" s="105">
        <f t="shared" si="4"/>
        <v>0.25</v>
      </c>
      <c r="I58" s="99">
        <f t="shared" si="6"/>
        <v>0</v>
      </c>
    </row>
    <row r="59" spans="3:10" s="15" customFormat="1" ht="15" customHeight="1" x14ac:dyDescent="0.15">
      <c r="C59" s="176"/>
      <c r="D59" s="52" t="s">
        <v>54</v>
      </c>
      <c r="E59" s="53">
        <v>19000</v>
      </c>
      <c r="F59" s="52"/>
      <c r="G59" s="53">
        <f t="shared" si="5"/>
        <v>0</v>
      </c>
      <c r="H59" s="105">
        <f t="shared" si="4"/>
        <v>0.25</v>
      </c>
      <c r="I59" s="99">
        <f t="shared" si="6"/>
        <v>0</v>
      </c>
    </row>
    <row r="60" spans="3:10" s="15" customFormat="1" ht="15" customHeight="1" thickBot="1" x14ac:dyDescent="0.2">
      <c r="C60" s="179"/>
      <c r="D60" s="58" t="s">
        <v>55</v>
      </c>
      <c r="E60" s="59">
        <v>28000</v>
      </c>
      <c r="F60" s="58"/>
      <c r="G60" s="59">
        <f t="shared" si="5"/>
        <v>0</v>
      </c>
      <c r="H60" s="108">
        <f t="shared" si="4"/>
        <v>0.25</v>
      </c>
      <c r="I60" s="102">
        <f t="shared" si="6"/>
        <v>0</v>
      </c>
    </row>
    <row r="61" spans="3:10" s="15" customFormat="1" ht="15" customHeight="1" thickTop="1" thickBot="1" x14ac:dyDescent="0.2">
      <c r="C61" s="180" t="s">
        <v>11</v>
      </c>
      <c r="D61" s="181"/>
      <c r="E61" s="182"/>
      <c r="F61" s="26">
        <f>SUM(F50:F60)</f>
        <v>8</v>
      </c>
      <c r="G61" s="36">
        <f>SUM(G50:G60)</f>
        <v>88000</v>
      </c>
      <c r="H61" s="109" t="s">
        <v>36</v>
      </c>
      <c r="I61" s="103">
        <f>SUM(I50:I60)</f>
        <v>22000</v>
      </c>
    </row>
    <row r="62" spans="3:10" s="15" customFormat="1" ht="15" customHeight="1" x14ac:dyDescent="0.15">
      <c r="C62" s="8"/>
      <c r="D62" s="8"/>
      <c r="E62" s="8"/>
      <c r="F62" s="8"/>
      <c r="G62" s="37"/>
      <c r="H62" s="8"/>
      <c r="I62" s="37"/>
      <c r="J62" s="8"/>
    </row>
    <row r="63" spans="3:10" ht="15" customHeight="1" x14ac:dyDescent="0.15">
      <c r="C63" s="28" t="s">
        <v>56</v>
      </c>
      <c r="D63" s="114" t="s">
        <v>92</v>
      </c>
      <c r="G63" s="37"/>
      <c r="I63" s="37"/>
    </row>
    <row r="64" spans="3:10" ht="15" customHeight="1" thickBot="1" x14ac:dyDescent="0.2">
      <c r="G64" s="37"/>
      <c r="I64" s="37"/>
    </row>
    <row r="65" spans="3:9" ht="15" customHeight="1" x14ac:dyDescent="0.15">
      <c r="C65" s="183" t="s">
        <v>33</v>
      </c>
      <c r="D65" s="184"/>
      <c r="E65" s="42" t="s">
        <v>25</v>
      </c>
      <c r="F65" s="197" t="s">
        <v>30</v>
      </c>
      <c r="G65" s="279" t="s">
        <v>35</v>
      </c>
      <c r="H65" s="185" t="s">
        <v>34</v>
      </c>
      <c r="I65" s="277" t="s">
        <v>44</v>
      </c>
    </row>
    <row r="66" spans="3:9" ht="15" customHeight="1" thickBot="1" x14ac:dyDescent="0.2">
      <c r="C66" s="29" t="s">
        <v>31</v>
      </c>
      <c r="D66" s="25" t="s">
        <v>2</v>
      </c>
      <c r="E66" s="43"/>
      <c r="F66" s="198"/>
      <c r="G66" s="280"/>
      <c r="H66" s="186"/>
      <c r="I66" s="278"/>
    </row>
    <row r="67" spans="3:9" ht="15" customHeight="1" x14ac:dyDescent="0.15">
      <c r="C67" s="175" t="s">
        <v>49</v>
      </c>
      <c r="D67" s="49" t="s">
        <v>27</v>
      </c>
      <c r="E67" s="50">
        <v>3000</v>
      </c>
      <c r="F67" s="49"/>
      <c r="G67" s="50">
        <f>F67*E67</f>
        <v>0</v>
      </c>
      <c r="H67" s="104">
        <f t="shared" ref="H67:H77" si="7">IF($G$9&lt;&gt;"",IF($G$9="併設なし",1/4,1/8),IF($G$17="併設なし",1/4,1/8))</f>
        <v>0.25</v>
      </c>
      <c r="I67" s="98">
        <f>G67*H67</f>
        <v>0</v>
      </c>
    </row>
    <row r="68" spans="3:9" ht="15" customHeight="1" x14ac:dyDescent="0.15">
      <c r="C68" s="176"/>
      <c r="D68" s="52" t="s">
        <v>28</v>
      </c>
      <c r="E68" s="53">
        <v>11000</v>
      </c>
      <c r="F68" s="52"/>
      <c r="G68" s="53">
        <f t="shared" ref="G68:G77" si="8">F68*E68</f>
        <v>0</v>
      </c>
      <c r="H68" s="105">
        <f t="shared" si="7"/>
        <v>0.25</v>
      </c>
      <c r="I68" s="99">
        <f t="shared" ref="I68:I77" si="9">G68*H68</f>
        <v>0</v>
      </c>
    </row>
    <row r="69" spans="3:9" ht="15" customHeight="1" x14ac:dyDescent="0.15">
      <c r="C69" s="177"/>
      <c r="D69" s="39" t="s">
        <v>29</v>
      </c>
      <c r="E69" s="40">
        <v>19000</v>
      </c>
      <c r="F69" s="39"/>
      <c r="G69" s="40">
        <f t="shared" si="8"/>
        <v>0</v>
      </c>
      <c r="H69" s="106">
        <f t="shared" si="7"/>
        <v>0.25</v>
      </c>
      <c r="I69" s="100">
        <f t="shared" si="9"/>
        <v>0</v>
      </c>
    </row>
    <row r="70" spans="3:9" ht="15" customHeight="1" x14ac:dyDescent="0.15">
      <c r="C70" s="178" t="s">
        <v>50</v>
      </c>
      <c r="D70" s="55" t="s">
        <v>27</v>
      </c>
      <c r="E70" s="56">
        <v>3000</v>
      </c>
      <c r="F70" s="55"/>
      <c r="G70" s="56">
        <f t="shared" si="8"/>
        <v>0</v>
      </c>
      <c r="H70" s="107">
        <f t="shared" si="7"/>
        <v>0.25</v>
      </c>
      <c r="I70" s="101">
        <f t="shared" si="9"/>
        <v>0</v>
      </c>
    </row>
    <row r="71" spans="3:9" ht="15" customHeight="1" x14ac:dyDescent="0.15">
      <c r="C71" s="176"/>
      <c r="D71" s="52" t="s">
        <v>28</v>
      </c>
      <c r="E71" s="53">
        <v>11000</v>
      </c>
      <c r="F71" s="52"/>
      <c r="G71" s="53">
        <f t="shared" si="8"/>
        <v>0</v>
      </c>
      <c r="H71" s="105">
        <f t="shared" si="7"/>
        <v>0.25</v>
      </c>
      <c r="I71" s="99">
        <f t="shared" si="9"/>
        <v>0</v>
      </c>
    </row>
    <row r="72" spans="3:9" ht="15" customHeight="1" x14ac:dyDescent="0.15">
      <c r="C72" s="176"/>
      <c r="D72" s="52" t="s">
        <v>53</v>
      </c>
      <c r="E72" s="53">
        <v>19000</v>
      </c>
      <c r="F72" s="52"/>
      <c r="G72" s="53">
        <f t="shared" si="8"/>
        <v>0</v>
      </c>
      <c r="H72" s="105">
        <f t="shared" si="7"/>
        <v>0.25</v>
      </c>
      <c r="I72" s="99">
        <f t="shared" si="9"/>
        <v>0</v>
      </c>
    </row>
    <row r="73" spans="3:9" ht="15" customHeight="1" x14ac:dyDescent="0.15">
      <c r="C73" s="177"/>
      <c r="D73" s="39" t="s">
        <v>52</v>
      </c>
      <c r="E73" s="40">
        <v>27000</v>
      </c>
      <c r="F73" s="39"/>
      <c r="G73" s="40">
        <f t="shared" si="8"/>
        <v>0</v>
      </c>
      <c r="H73" s="106">
        <f t="shared" si="7"/>
        <v>0.25</v>
      </c>
      <c r="I73" s="100">
        <f t="shared" si="9"/>
        <v>0</v>
      </c>
    </row>
    <row r="74" spans="3:9" ht="15" customHeight="1" x14ac:dyDescent="0.15">
      <c r="C74" s="178" t="s">
        <v>26</v>
      </c>
      <c r="D74" s="55" t="s">
        <v>28</v>
      </c>
      <c r="E74" s="56">
        <v>3000</v>
      </c>
      <c r="F74" s="55"/>
      <c r="G74" s="56">
        <f t="shared" si="8"/>
        <v>0</v>
      </c>
      <c r="H74" s="107">
        <f t="shared" si="7"/>
        <v>0.25</v>
      </c>
      <c r="I74" s="101">
        <f t="shared" si="9"/>
        <v>0</v>
      </c>
    </row>
    <row r="75" spans="3:9" ht="15" customHeight="1" x14ac:dyDescent="0.15">
      <c r="C75" s="176"/>
      <c r="D75" s="52" t="s">
        <v>53</v>
      </c>
      <c r="E75" s="53">
        <v>11000</v>
      </c>
      <c r="F75" s="113">
        <v>2</v>
      </c>
      <c r="G75" s="53">
        <f t="shared" si="8"/>
        <v>22000</v>
      </c>
      <c r="H75" s="105">
        <f t="shared" si="7"/>
        <v>0.25</v>
      </c>
      <c r="I75" s="99">
        <f t="shared" si="9"/>
        <v>5500</v>
      </c>
    </row>
    <row r="76" spans="3:9" ht="15" customHeight="1" x14ac:dyDescent="0.15">
      <c r="C76" s="176"/>
      <c r="D76" s="52" t="s">
        <v>54</v>
      </c>
      <c r="E76" s="53">
        <v>19000</v>
      </c>
      <c r="F76" s="52"/>
      <c r="G76" s="53">
        <f t="shared" si="8"/>
        <v>0</v>
      </c>
      <c r="H76" s="105">
        <f t="shared" si="7"/>
        <v>0.25</v>
      </c>
      <c r="I76" s="99">
        <f t="shared" si="9"/>
        <v>0</v>
      </c>
    </row>
    <row r="77" spans="3:9" ht="15" customHeight="1" thickBot="1" x14ac:dyDescent="0.2">
      <c r="C77" s="179"/>
      <c r="D77" s="58" t="s">
        <v>55</v>
      </c>
      <c r="E77" s="59">
        <v>28000</v>
      </c>
      <c r="F77" s="130">
        <v>14</v>
      </c>
      <c r="G77" s="59">
        <f t="shared" si="8"/>
        <v>392000</v>
      </c>
      <c r="H77" s="108">
        <f t="shared" si="7"/>
        <v>0.25</v>
      </c>
      <c r="I77" s="102">
        <f t="shared" si="9"/>
        <v>98000</v>
      </c>
    </row>
    <row r="78" spans="3:9" ht="15" customHeight="1" thickTop="1" thickBot="1" x14ac:dyDescent="0.2">
      <c r="C78" s="180" t="s">
        <v>11</v>
      </c>
      <c r="D78" s="181"/>
      <c r="E78" s="182"/>
      <c r="F78" s="26">
        <f>SUM(F67:F77)</f>
        <v>16</v>
      </c>
      <c r="G78" s="36">
        <f>SUM(G67:G77)</f>
        <v>414000</v>
      </c>
      <c r="H78" s="109" t="s">
        <v>36</v>
      </c>
      <c r="I78" s="103">
        <f>SUM(I67:I77)</f>
        <v>103500</v>
      </c>
    </row>
    <row r="79" spans="3:9" ht="15" customHeight="1" x14ac:dyDescent="0.15"/>
    <row r="80" spans="3:9" ht="15" customHeight="1" x14ac:dyDescent="0.15">
      <c r="C80" s="28" t="s">
        <v>58</v>
      </c>
      <c r="D80" s="87"/>
      <c r="G80" s="37"/>
      <c r="I80" s="37"/>
    </row>
    <row r="81" spans="3:9" ht="15" customHeight="1" thickBot="1" x14ac:dyDescent="0.2">
      <c r="G81" s="37"/>
      <c r="I81" s="37"/>
    </row>
    <row r="82" spans="3:9" ht="15" customHeight="1" x14ac:dyDescent="0.15">
      <c r="C82" s="183" t="s">
        <v>33</v>
      </c>
      <c r="D82" s="184"/>
      <c r="E82" s="42" t="s">
        <v>25</v>
      </c>
      <c r="F82" s="197" t="s">
        <v>30</v>
      </c>
      <c r="G82" s="279" t="s">
        <v>35</v>
      </c>
      <c r="H82" s="197" t="s">
        <v>34</v>
      </c>
      <c r="I82" s="281" t="s">
        <v>44</v>
      </c>
    </row>
    <row r="83" spans="3:9" ht="15" customHeight="1" thickBot="1" x14ac:dyDescent="0.2">
      <c r="C83" s="29" t="s">
        <v>31</v>
      </c>
      <c r="D83" s="25" t="s">
        <v>2</v>
      </c>
      <c r="E83" s="43"/>
      <c r="F83" s="198"/>
      <c r="G83" s="280"/>
      <c r="H83" s="198"/>
      <c r="I83" s="282"/>
    </row>
    <row r="84" spans="3:9" ht="15" customHeight="1" x14ac:dyDescent="0.15">
      <c r="C84" s="175" t="s">
        <v>49</v>
      </c>
      <c r="D84" s="49" t="s">
        <v>27</v>
      </c>
      <c r="E84" s="50">
        <v>3000</v>
      </c>
      <c r="F84" s="82"/>
      <c r="G84" s="50">
        <f>F84*E84</f>
        <v>0</v>
      </c>
      <c r="H84" s="77">
        <f t="shared" ref="H84" si="10">IF($G$9&lt;&gt;"",IF($G$9="併設なし",1/2,1/4),IF($G$17="併設なし",1/2,1/4))</f>
        <v>0.5</v>
      </c>
      <c r="I84" s="51">
        <f>G84*H84</f>
        <v>0</v>
      </c>
    </row>
    <row r="85" spans="3:9" ht="15" customHeight="1" x14ac:dyDescent="0.15">
      <c r="C85" s="176"/>
      <c r="D85" s="52" t="s">
        <v>28</v>
      </c>
      <c r="E85" s="53">
        <v>11000</v>
      </c>
      <c r="F85" s="83"/>
      <c r="G85" s="53">
        <f t="shared" ref="G85:G94" si="11">F85*E85</f>
        <v>0</v>
      </c>
      <c r="H85" s="78">
        <f>IF($G$9&lt;&gt;"",IF($G$9="併設なし",1/2,1/4),IF($G$17="併設なし",1/2,1/4))</f>
        <v>0.5</v>
      </c>
      <c r="I85" s="54">
        <f t="shared" ref="I85:I94" si="12">G85*H85</f>
        <v>0</v>
      </c>
    </row>
    <row r="86" spans="3:9" ht="15" customHeight="1" x14ac:dyDescent="0.15">
      <c r="C86" s="177"/>
      <c r="D86" s="39" t="s">
        <v>29</v>
      </c>
      <c r="E86" s="40">
        <v>19000</v>
      </c>
      <c r="F86" s="84"/>
      <c r="G86" s="40">
        <f t="shared" si="11"/>
        <v>0</v>
      </c>
      <c r="H86" s="79">
        <f t="shared" ref="H86:H94" si="13">IF($G$9&lt;&gt;"",IF($G$9="併設なし",1/2,1/4),IF($G$17="併設なし",1/2,1/4))</f>
        <v>0.5</v>
      </c>
      <c r="I86" s="41">
        <f t="shared" si="12"/>
        <v>0</v>
      </c>
    </row>
    <row r="87" spans="3:9" ht="15" customHeight="1" x14ac:dyDescent="0.15">
      <c r="C87" s="178" t="s">
        <v>50</v>
      </c>
      <c r="D87" s="55" t="s">
        <v>27</v>
      </c>
      <c r="E87" s="56">
        <v>3000</v>
      </c>
      <c r="F87" s="85"/>
      <c r="G87" s="56">
        <f t="shared" si="11"/>
        <v>0</v>
      </c>
      <c r="H87" s="80">
        <f t="shared" si="13"/>
        <v>0.5</v>
      </c>
      <c r="I87" s="57">
        <f t="shared" si="12"/>
        <v>0</v>
      </c>
    </row>
    <row r="88" spans="3:9" ht="15" customHeight="1" x14ac:dyDescent="0.15">
      <c r="C88" s="176"/>
      <c r="D88" s="52" t="s">
        <v>28</v>
      </c>
      <c r="E88" s="53">
        <v>11000</v>
      </c>
      <c r="F88" s="83"/>
      <c r="G88" s="53">
        <f t="shared" si="11"/>
        <v>0</v>
      </c>
      <c r="H88" s="78">
        <f t="shared" si="13"/>
        <v>0.5</v>
      </c>
      <c r="I88" s="54">
        <f t="shared" si="12"/>
        <v>0</v>
      </c>
    </row>
    <row r="89" spans="3:9" ht="15" customHeight="1" x14ac:dyDescent="0.15">
      <c r="C89" s="176"/>
      <c r="D89" s="52" t="s">
        <v>53</v>
      </c>
      <c r="E89" s="53">
        <v>19000</v>
      </c>
      <c r="F89" s="83"/>
      <c r="G89" s="53">
        <f t="shared" si="11"/>
        <v>0</v>
      </c>
      <c r="H89" s="78">
        <f t="shared" si="13"/>
        <v>0.5</v>
      </c>
      <c r="I89" s="54">
        <f t="shared" si="12"/>
        <v>0</v>
      </c>
    </row>
    <row r="90" spans="3:9" ht="15" customHeight="1" x14ac:dyDescent="0.15">
      <c r="C90" s="177"/>
      <c r="D90" s="39" t="s">
        <v>52</v>
      </c>
      <c r="E90" s="40">
        <v>27000</v>
      </c>
      <c r="F90" s="84"/>
      <c r="G90" s="40">
        <f t="shared" si="11"/>
        <v>0</v>
      </c>
      <c r="H90" s="79">
        <f>IF($G$9&lt;&gt;"",IF($G$9="併設なし",1/2,1/4),IF($G$17="併設なし",1/2,1/4))</f>
        <v>0.5</v>
      </c>
      <c r="I90" s="41">
        <f t="shared" si="12"/>
        <v>0</v>
      </c>
    </row>
    <row r="91" spans="3:9" ht="15" customHeight="1" x14ac:dyDescent="0.15">
      <c r="C91" s="178" t="s">
        <v>26</v>
      </c>
      <c r="D91" s="55" t="s">
        <v>28</v>
      </c>
      <c r="E91" s="56">
        <v>3000</v>
      </c>
      <c r="F91" s="85"/>
      <c r="G91" s="56">
        <f t="shared" si="11"/>
        <v>0</v>
      </c>
      <c r="H91" s="80">
        <f t="shared" si="13"/>
        <v>0.5</v>
      </c>
      <c r="I91" s="57">
        <f t="shared" si="12"/>
        <v>0</v>
      </c>
    </row>
    <row r="92" spans="3:9" ht="15" customHeight="1" x14ac:dyDescent="0.15">
      <c r="C92" s="176"/>
      <c r="D92" s="52" t="s">
        <v>53</v>
      </c>
      <c r="E92" s="53">
        <v>11000</v>
      </c>
      <c r="F92" s="83"/>
      <c r="G92" s="53">
        <f t="shared" si="11"/>
        <v>0</v>
      </c>
      <c r="H92" s="78">
        <f t="shared" si="13"/>
        <v>0.5</v>
      </c>
      <c r="I92" s="54">
        <f t="shared" si="12"/>
        <v>0</v>
      </c>
    </row>
    <row r="93" spans="3:9" ht="15" customHeight="1" x14ac:dyDescent="0.15">
      <c r="C93" s="176"/>
      <c r="D93" s="52" t="s">
        <v>54</v>
      </c>
      <c r="E93" s="53">
        <v>19000</v>
      </c>
      <c r="F93" s="83"/>
      <c r="G93" s="53">
        <f t="shared" si="11"/>
        <v>0</v>
      </c>
      <c r="H93" s="78">
        <f t="shared" si="13"/>
        <v>0.5</v>
      </c>
      <c r="I93" s="54">
        <f t="shared" si="12"/>
        <v>0</v>
      </c>
    </row>
    <row r="94" spans="3:9" ht="15" customHeight="1" thickBot="1" x14ac:dyDescent="0.2">
      <c r="C94" s="179"/>
      <c r="D94" s="58" t="s">
        <v>55</v>
      </c>
      <c r="E94" s="59">
        <v>28000</v>
      </c>
      <c r="F94" s="86"/>
      <c r="G94" s="59">
        <f t="shared" si="11"/>
        <v>0</v>
      </c>
      <c r="H94" s="81">
        <f t="shared" si="13"/>
        <v>0.5</v>
      </c>
      <c r="I94" s="60">
        <f t="shared" si="12"/>
        <v>0</v>
      </c>
    </row>
    <row r="95" spans="3:9" ht="15" customHeight="1" thickTop="1" thickBot="1" x14ac:dyDescent="0.2">
      <c r="C95" s="180" t="s">
        <v>11</v>
      </c>
      <c r="D95" s="181"/>
      <c r="E95" s="182"/>
      <c r="F95" s="26">
        <f>SUM(F84:F94)</f>
        <v>0</v>
      </c>
      <c r="G95" s="36">
        <f>SUM(G84:G94)</f>
        <v>0</v>
      </c>
      <c r="H95" s="27" t="s">
        <v>36</v>
      </c>
      <c r="I95" s="38">
        <f>SUM(I84:I94)</f>
        <v>0</v>
      </c>
    </row>
    <row r="96" spans="3:9" ht="15" customHeight="1" x14ac:dyDescent="0.15"/>
    <row r="97" spans="3:9" ht="15" customHeight="1" x14ac:dyDescent="0.15">
      <c r="C97" s="28" t="s">
        <v>59</v>
      </c>
      <c r="D97" s="87"/>
      <c r="G97" s="37"/>
      <c r="I97" s="37"/>
    </row>
    <row r="98" spans="3:9" ht="15" customHeight="1" thickBot="1" x14ac:dyDescent="0.2">
      <c r="G98" s="37"/>
      <c r="I98" s="37"/>
    </row>
    <row r="99" spans="3:9" ht="15" customHeight="1" x14ac:dyDescent="0.15">
      <c r="C99" s="183" t="s">
        <v>33</v>
      </c>
      <c r="D99" s="184"/>
      <c r="E99" s="42" t="s">
        <v>25</v>
      </c>
      <c r="F99" s="197" t="s">
        <v>30</v>
      </c>
      <c r="G99" s="279" t="s">
        <v>35</v>
      </c>
      <c r="H99" s="185" t="s">
        <v>34</v>
      </c>
      <c r="I99" s="277" t="s">
        <v>44</v>
      </c>
    </row>
    <row r="100" spans="3:9" ht="15" customHeight="1" thickBot="1" x14ac:dyDescent="0.2">
      <c r="C100" s="29" t="s">
        <v>31</v>
      </c>
      <c r="D100" s="25" t="s">
        <v>2</v>
      </c>
      <c r="E100" s="43"/>
      <c r="F100" s="198"/>
      <c r="G100" s="280"/>
      <c r="H100" s="186"/>
      <c r="I100" s="278"/>
    </row>
    <row r="101" spans="3:9" ht="15" customHeight="1" x14ac:dyDescent="0.15">
      <c r="C101" s="175" t="s">
        <v>49</v>
      </c>
      <c r="D101" s="49" t="s">
        <v>27</v>
      </c>
      <c r="E101" s="50">
        <v>3000</v>
      </c>
      <c r="F101" s="82"/>
      <c r="G101" s="50">
        <f>F101*E101</f>
        <v>0</v>
      </c>
      <c r="H101" s="104">
        <f t="shared" ref="H101" si="14">IF($G$9&lt;&gt;"",IF($G$9="併設なし",1/2,1/4),IF($G$17="併設なし",1/2,1/4))</f>
        <v>0.5</v>
      </c>
      <c r="I101" s="98">
        <f>G101*H101</f>
        <v>0</v>
      </c>
    </row>
    <row r="102" spans="3:9" ht="15" customHeight="1" x14ac:dyDescent="0.15">
      <c r="C102" s="176"/>
      <c r="D102" s="52" t="s">
        <v>28</v>
      </c>
      <c r="E102" s="53">
        <v>11000</v>
      </c>
      <c r="F102" s="83"/>
      <c r="G102" s="53">
        <f t="shared" ref="G102:G111" si="15">F102*E102</f>
        <v>0</v>
      </c>
      <c r="H102" s="105">
        <f>IF($G$9&lt;&gt;"",IF($G$9="併設なし",1/2,1/4),IF($G$17="併設なし",1/2,1/4))</f>
        <v>0.5</v>
      </c>
      <c r="I102" s="99">
        <f t="shared" ref="I102:I111" si="16">G102*H102</f>
        <v>0</v>
      </c>
    </row>
    <row r="103" spans="3:9" ht="15" customHeight="1" x14ac:dyDescent="0.15">
      <c r="C103" s="177"/>
      <c r="D103" s="39" t="s">
        <v>29</v>
      </c>
      <c r="E103" s="40">
        <v>19000</v>
      </c>
      <c r="F103" s="84"/>
      <c r="G103" s="40">
        <f t="shared" si="15"/>
        <v>0</v>
      </c>
      <c r="H103" s="106">
        <f t="shared" ref="H103:H111" si="17">IF($G$9&lt;&gt;"",IF($G$9="併設なし",1/2,1/4),IF($G$17="併設なし",1/2,1/4))</f>
        <v>0.5</v>
      </c>
      <c r="I103" s="100">
        <f t="shared" si="16"/>
        <v>0</v>
      </c>
    </row>
    <row r="104" spans="3:9" ht="15" customHeight="1" x14ac:dyDescent="0.15">
      <c r="C104" s="178" t="s">
        <v>50</v>
      </c>
      <c r="D104" s="55" t="s">
        <v>27</v>
      </c>
      <c r="E104" s="56">
        <v>3000</v>
      </c>
      <c r="F104" s="85"/>
      <c r="G104" s="56">
        <f t="shared" si="15"/>
        <v>0</v>
      </c>
      <c r="H104" s="107">
        <f t="shared" si="17"/>
        <v>0.5</v>
      </c>
      <c r="I104" s="101">
        <f t="shared" si="16"/>
        <v>0</v>
      </c>
    </row>
    <row r="105" spans="3:9" ht="15" customHeight="1" x14ac:dyDescent="0.15">
      <c r="C105" s="176"/>
      <c r="D105" s="52" t="s">
        <v>28</v>
      </c>
      <c r="E105" s="53">
        <v>11000</v>
      </c>
      <c r="F105" s="83"/>
      <c r="G105" s="53">
        <f t="shared" si="15"/>
        <v>0</v>
      </c>
      <c r="H105" s="105">
        <f t="shared" si="17"/>
        <v>0.5</v>
      </c>
      <c r="I105" s="99">
        <f t="shared" si="16"/>
        <v>0</v>
      </c>
    </row>
    <row r="106" spans="3:9" ht="15" customHeight="1" x14ac:dyDescent="0.15">
      <c r="C106" s="176"/>
      <c r="D106" s="52" t="s">
        <v>53</v>
      </c>
      <c r="E106" s="53">
        <v>19000</v>
      </c>
      <c r="F106" s="83"/>
      <c r="G106" s="53">
        <f t="shared" si="15"/>
        <v>0</v>
      </c>
      <c r="H106" s="105">
        <f t="shared" si="17"/>
        <v>0.5</v>
      </c>
      <c r="I106" s="99">
        <f t="shared" si="16"/>
        <v>0</v>
      </c>
    </row>
    <row r="107" spans="3:9" ht="15" customHeight="1" x14ac:dyDescent="0.15">
      <c r="C107" s="177"/>
      <c r="D107" s="39" t="s">
        <v>52</v>
      </c>
      <c r="E107" s="40">
        <v>27000</v>
      </c>
      <c r="F107" s="84"/>
      <c r="G107" s="40">
        <f t="shared" si="15"/>
        <v>0</v>
      </c>
      <c r="H107" s="106">
        <f>IF($G$9&lt;&gt;"",IF($G$9="併設なし",1/2,1/4),IF($G$17="併設なし",1/2,1/4))</f>
        <v>0.5</v>
      </c>
      <c r="I107" s="100">
        <f t="shared" si="16"/>
        <v>0</v>
      </c>
    </row>
    <row r="108" spans="3:9" ht="15" customHeight="1" x14ac:dyDescent="0.15">
      <c r="C108" s="178" t="s">
        <v>26</v>
      </c>
      <c r="D108" s="55" t="s">
        <v>28</v>
      </c>
      <c r="E108" s="56">
        <v>3000</v>
      </c>
      <c r="F108" s="85"/>
      <c r="G108" s="56">
        <f t="shared" si="15"/>
        <v>0</v>
      </c>
      <c r="H108" s="107">
        <f t="shared" si="17"/>
        <v>0.5</v>
      </c>
      <c r="I108" s="101">
        <f t="shared" si="16"/>
        <v>0</v>
      </c>
    </row>
    <row r="109" spans="3:9" ht="15" customHeight="1" x14ac:dyDescent="0.15">
      <c r="C109" s="176"/>
      <c r="D109" s="52" t="s">
        <v>53</v>
      </c>
      <c r="E109" s="53">
        <v>11000</v>
      </c>
      <c r="F109" s="83"/>
      <c r="G109" s="53">
        <f t="shared" si="15"/>
        <v>0</v>
      </c>
      <c r="H109" s="105">
        <f t="shared" si="17"/>
        <v>0.5</v>
      </c>
      <c r="I109" s="99">
        <f t="shared" si="16"/>
        <v>0</v>
      </c>
    </row>
    <row r="110" spans="3:9" ht="15" customHeight="1" x14ac:dyDescent="0.15">
      <c r="C110" s="176"/>
      <c r="D110" s="52" t="s">
        <v>54</v>
      </c>
      <c r="E110" s="53">
        <v>19000</v>
      </c>
      <c r="F110" s="83"/>
      <c r="G110" s="53">
        <f t="shared" si="15"/>
        <v>0</v>
      </c>
      <c r="H110" s="105">
        <f t="shared" si="17"/>
        <v>0.5</v>
      </c>
      <c r="I110" s="99">
        <f t="shared" si="16"/>
        <v>0</v>
      </c>
    </row>
    <row r="111" spans="3:9" ht="15" customHeight="1" thickBot="1" x14ac:dyDescent="0.2">
      <c r="C111" s="179"/>
      <c r="D111" s="58" t="s">
        <v>55</v>
      </c>
      <c r="E111" s="59">
        <v>28000</v>
      </c>
      <c r="F111" s="86"/>
      <c r="G111" s="59">
        <f t="shared" si="15"/>
        <v>0</v>
      </c>
      <c r="H111" s="108">
        <f t="shared" si="17"/>
        <v>0.5</v>
      </c>
      <c r="I111" s="102">
        <f t="shared" si="16"/>
        <v>0</v>
      </c>
    </row>
    <row r="112" spans="3:9" ht="15.75" thickTop="1" thickBot="1" x14ac:dyDescent="0.2">
      <c r="C112" s="180" t="s">
        <v>11</v>
      </c>
      <c r="D112" s="181"/>
      <c r="E112" s="182"/>
      <c r="F112" s="26">
        <f>SUM(F101:F111)</f>
        <v>0</v>
      </c>
      <c r="G112" s="36">
        <f>SUM(G101:G111)</f>
        <v>0</v>
      </c>
      <c r="H112" s="109" t="s">
        <v>36</v>
      </c>
      <c r="I112" s="103">
        <f>SUM(I101:I111)</f>
        <v>0</v>
      </c>
    </row>
    <row r="114" spans="3:9" x14ac:dyDescent="0.15">
      <c r="C114" s="28" t="s">
        <v>60</v>
      </c>
      <c r="D114" s="87"/>
      <c r="G114" s="37"/>
      <c r="I114" s="37"/>
    </row>
    <row r="115" spans="3:9" ht="14.25" thickBot="1" x14ac:dyDescent="0.2">
      <c r="G115" s="37"/>
      <c r="I115" s="37"/>
    </row>
    <row r="116" spans="3:9" ht="14.25" x14ac:dyDescent="0.15">
      <c r="C116" s="183" t="s">
        <v>33</v>
      </c>
      <c r="D116" s="184"/>
      <c r="E116" s="42" t="s">
        <v>25</v>
      </c>
      <c r="F116" s="197" t="s">
        <v>30</v>
      </c>
      <c r="G116" s="279" t="s">
        <v>35</v>
      </c>
      <c r="H116" s="185" t="s">
        <v>34</v>
      </c>
      <c r="I116" s="277" t="s">
        <v>44</v>
      </c>
    </row>
    <row r="117" spans="3:9" ht="15" thickBot="1" x14ac:dyDescent="0.2">
      <c r="C117" s="29" t="s">
        <v>31</v>
      </c>
      <c r="D117" s="25" t="s">
        <v>2</v>
      </c>
      <c r="E117" s="43"/>
      <c r="F117" s="198"/>
      <c r="G117" s="280"/>
      <c r="H117" s="186"/>
      <c r="I117" s="278"/>
    </row>
    <row r="118" spans="3:9" ht="14.25" x14ac:dyDescent="0.15">
      <c r="C118" s="175" t="s">
        <v>49</v>
      </c>
      <c r="D118" s="49" t="s">
        <v>27</v>
      </c>
      <c r="E118" s="50">
        <v>3000</v>
      </c>
      <c r="F118" s="82"/>
      <c r="G118" s="50">
        <f>F118*E118</f>
        <v>0</v>
      </c>
      <c r="H118" s="104">
        <f t="shared" ref="H118" si="18">IF($G$9&lt;&gt;"",IF($G$9="併設なし",1/2,1/4),IF($G$17="併設なし",1/2,1/4))</f>
        <v>0.5</v>
      </c>
      <c r="I118" s="98">
        <f>G118*H118</f>
        <v>0</v>
      </c>
    </row>
    <row r="119" spans="3:9" ht="14.25" x14ac:dyDescent="0.15">
      <c r="C119" s="176"/>
      <c r="D119" s="52" t="s">
        <v>28</v>
      </c>
      <c r="E119" s="53">
        <v>11000</v>
      </c>
      <c r="F119" s="83"/>
      <c r="G119" s="53">
        <f t="shared" ref="G119:G128" si="19">F119*E119</f>
        <v>0</v>
      </c>
      <c r="H119" s="105">
        <f>IF($G$9&lt;&gt;"",IF($G$9="併設なし",1/2,1/4),IF($G$17="併設なし",1/2,1/4))</f>
        <v>0.5</v>
      </c>
      <c r="I119" s="99">
        <f t="shared" ref="I119:I128" si="20">G119*H119</f>
        <v>0</v>
      </c>
    </row>
    <row r="120" spans="3:9" ht="14.25" x14ac:dyDescent="0.15">
      <c r="C120" s="177"/>
      <c r="D120" s="39" t="s">
        <v>29</v>
      </c>
      <c r="E120" s="40">
        <v>19000</v>
      </c>
      <c r="F120" s="84"/>
      <c r="G120" s="40">
        <f t="shared" si="19"/>
        <v>0</v>
      </c>
      <c r="H120" s="106">
        <f t="shared" ref="H120:H128" si="21">IF($G$9&lt;&gt;"",IF($G$9="併設なし",1/2,1/4),IF($G$17="併設なし",1/2,1/4))</f>
        <v>0.5</v>
      </c>
      <c r="I120" s="100">
        <f t="shared" si="20"/>
        <v>0</v>
      </c>
    </row>
    <row r="121" spans="3:9" ht="14.25" x14ac:dyDescent="0.15">
      <c r="C121" s="178" t="s">
        <v>50</v>
      </c>
      <c r="D121" s="55" t="s">
        <v>27</v>
      </c>
      <c r="E121" s="56">
        <v>3000</v>
      </c>
      <c r="F121" s="85"/>
      <c r="G121" s="56">
        <f t="shared" si="19"/>
        <v>0</v>
      </c>
      <c r="H121" s="107">
        <f t="shared" si="21"/>
        <v>0.5</v>
      </c>
      <c r="I121" s="101">
        <f t="shared" si="20"/>
        <v>0</v>
      </c>
    </row>
    <row r="122" spans="3:9" ht="14.25" x14ac:dyDescent="0.15">
      <c r="C122" s="176"/>
      <c r="D122" s="52" t="s">
        <v>28</v>
      </c>
      <c r="E122" s="53">
        <v>11000</v>
      </c>
      <c r="F122" s="83"/>
      <c r="G122" s="53">
        <f t="shared" si="19"/>
        <v>0</v>
      </c>
      <c r="H122" s="105">
        <f t="shared" si="21"/>
        <v>0.5</v>
      </c>
      <c r="I122" s="99">
        <f t="shared" si="20"/>
        <v>0</v>
      </c>
    </row>
    <row r="123" spans="3:9" ht="14.25" x14ac:dyDescent="0.15">
      <c r="C123" s="176"/>
      <c r="D123" s="52" t="s">
        <v>53</v>
      </c>
      <c r="E123" s="53">
        <v>19000</v>
      </c>
      <c r="F123" s="83"/>
      <c r="G123" s="53">
        <f t="shared" si="19"/>
        <v>0</v>
      </c>
      <c r="H123" s="105">
        <f t="shared" si="21"/>
        <v>0.5</v>
      </c>
      <c r="I123" s="99">
        <f t="shared" si="20"/>
        <v>0</v>
      </c>
    </row>
    <row r="124" spans="3:9" ht="14.25" x14ac:dyDescent="0.15">
      <c r="C124" s="177"/>
      <c r="D124" s="39" t="s">
        <v>52</v>
      </c>
      <c r="E124" s="40">
        <v>27000</v>
      </c>
      <c r="F124" s="84"/>
      <c r="G124" s="40">
        <f t="shared" si="19"/>
        <v>0</v>
      </c>
      <c r="H124" s="106">
        <f>IF($G$9&lt;&gt;"",IF($G$9="併設なし",1/2,1/4),IF($G$17="併設なし",1/2,1/4))</f>
        <v>0.5</v>
      </c>
      <c r="I124" s="100">
        <f t="shared" si="20"/>
        <v>0</v>
      </c>
    </row>
    <row r="125" spans="3:9" ht="14.25" x14ac:dyDescent="0.15">
      <c r="C125" s="178" t="s">
        <v>26</v>
      </c>
      <c r="D125" s="55" t="s">
        <v>28</v>
      </c>
      <c r="E125" s="56">
        <v>3000</v>
      </c>
      <c r="F125" s="85"/>
      <c r="G125" s="56">
        <f t="shared" si="19"/>
        <v>0</v>
      </c>
      <c r="H125" s="107">
        <f t="shared" si="21"/>
        <v>0.5</v>
      </c>
      <c r="I125" s="101">
        <f t="shared" si="20"/>
        <v>0</v>
      </c>
    </row>
    <row r="126" spans="3:9" ht="14.25" x14ac:dyDescent="0.15">
      <c r="C126" s="176"/>
      <c r="D126" s="52" t="s">
        <v>53</v>
      </c>
      <c r="E126" s="53">
        <v>11000</v>
      </c>
      <c r="F126" s="83"/>
      <c r="G126" s="53">
        <f t="shared" si="19"/>
        <v>0</v>
      </c>
      <c r="H126" s="105">
        <f t="shared" si="21"/>
        <v>0.5</v>
      </c>
      <c r="I126" s="99">
        <f t="shared" si="20"/>
        <v>0</v>
      </c>
    </row>
    <row r="127" spans="3:9" ht="14.25" x14ac:dyDescent="0.15">
      <c r="C127" s="176"/>
      <c r="D127" s="52" t="s">
        <v>54</v>
      </c>
      <c r="E127" s="53">
        <v>19000</v>
      </c>
      <c r="F127" s="83"/>
      <c r="G127" s="53">
        <f t="shared" si="19"/>
        <v>0</v>
      </c>
      <c r="H127" s="105">
        <f t="shared" si="21"/>
        <v>0.5</v>
      </c>
      <c r="I127" s="99">
        <f t="shared" si="20"/>
        <v>0</v>
      </c>
    </row>
    <row r="128" spans="3:9" ht="15" thickBot="1" x14ac:dyDescent="0.2">
      <c r="C128" s="179"/>
      <c r="D128" s="58" t="s">
        <v>55</v>
      </c>
      <c r="E128" s="59">
        <v>28000</v>
      </c>
      <c r="F128" s="86"/>
      <c r="G128" s="59">
        <f t="shared" si="19"/>
        <v>0</v>
      </c>
      <c r="H128" s="108">
        <f t="shared" si="21"/>
        <v>0.5</v>
      </c>
      <c r="I128" s="102">
        <f t="shared" si="20"/>
        <v>0</v>
      </c>
    </row>
    <row r="129" spans="3:9" ht="15.75" thickTop="1" thickBot="1" x14ac:dyDescent="0.2">
      <c r="C129" s="180" t="s">
        <v>11</v>
      </c>
      <c r="D129" s="181"/>
      <c r="E129" s="182"/>
      <c r="F129" s="26">
        <f>SUM(F118:F128)</f>
        <v>0</v>
      </c>
      <c r="G129" s="36">
        <f>SUM(G118:G128)</f>
        <v>0</v>
      </c>
      <c r="H129" s="109" t="s">
        <v>36</v>
      </c>
      <c r="I129" s="103">
        <f>SUM(I118:I128)</f>
        <v>0</v>
      </c>
    </row>
    <row r="131" spans="3:9" x14ac:dyDescent="0.15">
      <c r="C131" s="28" t="s">
        <v>61</v>
      </c>
      <c r="D131" s="87"/>
      <c r="G131" s="37"/>
      <c r="I131" s="37"/>
    </row>
    <row r="132" spans="3:9" ht="14.25" thickBot="1" x14ac:dyDescent="0.2">
      <c r="G132" s="37"/>
      <c r="I132" s="37"/>
    </row>
    <row r="133" spans="3:9" ht="14.25" x14ac:dyDescent="0.15">
      <c r="C133" s="183" t="s">
        <v>33</v>
      </c>
      <c r="D133" s="184"/>
      <c r="E133" s="42" t="s">
        <v>25</v>
      </c>
      <c r="F133" s="197" t="s">
        <v>30</v>
      </c>
      <c r="G133" s="279" t="s">
        <v>35</v>
      </c>
      <c r="H133" s="185" t="s">
        <v>34</v>
      </c>
      <c r="I133" s="277" t="s">
        <v>44</v>
      </c>
    </row>
    <row r="134" spans="3:9" ht="15" thickBot="1" x14ac:dyDescent="0.2">
      <c r="C134" s="29" t="s">
        <v>31</v>
      </c>
      <c r="D134" s="25" t="s">
        <v>2</v>
      </c>
      <c r="E134" s="43"/>
      <c r="F134" s="198"/>
      <c r="G134" s="280"/>
      <c r="H134" s="186"/>
      <c r="I134" s="278"/>
    </row>
    <row r="135" spans="3:9" ht="14.25" x14ac:dyDescent="0.15">
      <c r="C135" s="175" t="s">
        <v>49</v>
      </c>
      <c r="D135" s="49" t="s">
        <v>27</v>
      </c>
      <c r="E135" s="50">
        <v>3000</v>
      </c>
      <c r="F135" s="82"/>
      <c r="G135" s="50">
        <f>F135*E135</f>
        <v>0</v>
      </c>
      <c r="H135" s="104">
        <f t="shared" ref="H135" si="22">IF($G$9&lt;&gt;"",IF($G$9="併設なし",1/2,1/4),IF($G$17="併設なし",1/2,1/4))</f>
        <v>0.5</v>
      </c>
      <c r="I135" s="98">
        <f>G135*H135</f>
        <v>0</v>
      </c>
    </row>
    <row r="136" spans="3:9" ht="14.25" x14ac:dyDescent="0.15">
      <c r="C136" s="176"/>
      <c r="D136" s="52" t="s">
        <v>28</v>
      </c>
      <c r="E136" s="53">
        <v>11000</v>
      </c>
      <c r="F136" s="83"/>
      <c r="G136" s="53">
        <f t="shared" ref="G136:G145" si="23">F136*E136</f>
        <v>0</v>
      </c>
      <c r="H136" s="105">
        <f>IF($G$9&lt;&gt;"",IF($G$9="併設なし",1/2,1/4),IF($G$17="併設なし",1/2,1/4))</f>
        <v>0.5</v>
      </c>
      <c r="I136" s="99">
        <f t="shared" ref="I136:I145" si="24">G136*H136</f>
        <v>0</v>
      </c>
    </row>
    <row r="137" spans="3:9" ht="14.25" x14ac:dyDescent="0.15">
      <c r="C137" s="177"/>
      <c r="D137" s="39" t="s">
        <v>29</v>
      </c>
      <c r="E137" s="40">
        <v>19000</v>
      </c>
      <c r="F137" s="84"/>
      <c r="G137" s="40">
        <f t="shared" si="23"/>
        <v>0</v>
      </c>
      <c r="H137" s="106">
        <f t="shared" ref="H137:H145" si="25">IF($G$9&lt;&gt;"",IF($G$9="併設なし",1/2,1/4),IF($G$17="併設なし",1/2,1/4))</f>
        <v>0.5</v>
      </c>
      <c r="I137" s="100">
        <f t="shared" si="24"/>
        <v>0</v>
      </c>
    </row>
    <row r="138" spans="3:9" ht="14.25" x14ac:dyDescent="0.15">
      <c r="C138" s="178" t="s">
        <v>50</v>
      </c>
      <c r="D138" s="55" t="s">
        <v>27</v>
      </c>
      <c r="E138" s="56">
        <v>3000</v>
      </c>
      <c r="F138" s="85"/>
      <c r="G138" s="56">
        <f t="shared" si="23"/>
        <v>0</v>
      </c>
      <c r="H138" s="107">
        <f t="shared" si="25"/>
        <v>0.5</v>
      </c>
      <c r="I138" s="101">
        <f t="shared" si="24"/>
        <v>0</v>
      </c>
    </row>
    <row r="139" spans="3:9" ht="14.25" x14ac:dyDescent="0.15">
      <c r="C139" s="176"/>
      <c r="D139" s="52" t="s">
        <v>28</v>
      </c>
      <c r="E139" s="53">
        <v>11000</v>
      </c>
      <c r="F139" s="83"/>
      <c r="G139" s="53">
        <f t="shared" si="23"/>
        <v>0</v>
      </c>
      <c r="H139" s="105">
        <f t="shared" si="25"/>
        <v>0.5</v>
      </c>
      <c r="I139" s="99">
        <f t="shared" si="24"/>
        <v>0</v>
      </c>
    </row>
    <row r="140" spans="3:9" ht="14.25" x14ac:dyDescent="0.15">
      <c r="C140" s="176"/>
      <c r="D140" s="52" t="s">
        <v>53</v>
      </c>
      <c r="E140" s="53">
        <v>19000</v>
      </c>
      <c r="F140" s="83"/>
      <c r="G140" s="53">
        <f t="shared" si="23"/>
        <v>0</v>
      </c>
      <c r="H140" s="105">
        <f t="shared" si="25"/>
        <v>0.5</v>
      </c>
      <c r="I140" s="99">
        <f t="shared" si="24"/>
        <v>0</v>
      </c>
    </row>
    <row r="141" spans="3:9" ht="14.25" x14ac:dyDescent="0.15">
      <c r="C141" s="177"/>
      <c r="D141" s="39" t="s">
        <v>52</v>
      </c>
      <c r="E141" s="40">
        <v>27000</v>
      </c>
      <c r="F141" s="84"/>
      <c r="G141" s="40">
        <f t="shared" si="23"/>
        <v>0</v>
      </c>
      <c r="H141" s="106">
        <f>IF($G$9&lt;&gt;"",IF($G$9="併設なし",1/2,1/4),IF($G$17="併設なし",1/2,1/4))</f>
        <v>0.5</v>
      </c>
      <c r="I141" s="100">
        <f t="shared" si="24"/>
        <v>0</v>
      </c>
    </row>
    <row r="142" spans="3:9" ht="14.25" x14ac:dyDescent="0.15">
      <c r="C142" s="178" t="s">
        <v>26</v>
      </c>
      <c r="D142" s="55" t="s">
        <v>28</v>
      </c>
      <c r="E142" s="56">
        <v>3000</v>
      </c>
      <c r="F142" s="85"/>
      <c r="G142" s="56">
        <f t="shared" si="23"/>
        <v>0</v>
      </c>
      <c r="H142" s="107">
        <f t="shared" si="25"/>
        <v>0.5</v>
      </c>
      <c r="I142" s="101">
        <f t="shared" si="24"/>
        <v>0</v>
      </c>
    </row>
    <row r="143" spans="3:9" ht="14.25" x14ac:dyDescent="0.15">
      <c r="C143" s="176"/>
      <c r="D143" s="52" t="s">
        <v>53</v>
      </c>
      <c r="E143" s="53">
        <v>11000</v>
      </c>
      <c r="F143" s="83"/>
      <c r="G143" s="53">
        <f t="shared" si="23"/>
        <v>0</v>
      </c>
      <c r="H143" s="105">
        <f t="shared" si="25"/>
        <v>0.5</v>
      </c>
      <c r="I143" s="99">
        <f t="shared" si="24"/>
        <v>0</v>
      </c>
    </row>
    <row r="144" spans="3:9" ht="14.25" x14ac:dyDescent="0.15">
      <c r="C144" s="176"/>
      <c r="D144" s="52" t="s">
        <v>54</v>
      </c>
      <c r="E144" s="53">
        <v>19000</v>
      </c>
      <c r="F144" s="83"/>
      <c r="G144" s="53">
        <f t="shared" si="23"/>
        <v>0</v>
      </c>
      <c r="H144" s="105">
        <f t="shared" si="25"/>
        <v>0.5</v>
      </c>
      <c r="I144" s="99">
        <f t="shared" si="24"/>
        <v>0</v>
      </c>
    </row>
    <row r="145" spans="3:9" ht="15" thickBot="1" x14ac:dyDescent="0.2">
      <c r="C145" s="179"/>
      <c r="D145" s="58" t="s">
        <v>55</v>
      </c>
      <c r="E145" s="59">
        <v>28000</v>
      </c>
      <c r="F145" s="86"/>
      <c r="G145" s="59">
        <f t="shared" si="23"/>
        <v>0</v>
      </c>
      <c r="H145" s="108">
        <f t="shared" si="25"/>
        <v>0.5</v>
      </c>
      <c r="I145" s="102">
        <f t="shared" si="24"/>
        <v>0</v>
      </c>
    </row>
    <row r="146" spans="3:9" ht="15.75" thickTop="1" thickBot="1" x14ac:dyDescent="0.2">
      <c r="C146" s="180" t="s">
        <v>11</v>
      </c>
      <c r="D146" s="181"/>
      <c r="E146" s="182"/>
      <c r="F146" s="26">
        <f>SUM(F135:F145)</f>
        <v>0</v>
      </c>
      <c r="G146" s="36">
        <f>SUM(G135:G145)</f>
        <v>0</v>
      </c>
      <c r="H146" s="109" t="s">
        <v>36</v>
      </c>
      <c r="I146" s="103">
        <f>SUM(I135:I145)</f>
        <v>0</v>
      </c>
    </row>
    <row r="148" spans="3:9" x14ac:dyDescent="0.15">
      <c r="C148" s="28" t="s">
        <v>62</v>
      </c>
      <c r="D148" s="87"/>
      <c r="G148" s="37"/>
      <c r="I148" s="37"/>
    </row>
    <row r="149" spans="3:9" ht="14.25" thickBot="1" x14ac:dyDescent="0.2">
      <c r="G149" s="37"/>
      <c r="I149" s="37"/>
    </row>
    <row r="150" spans="3:9" ht="14.25" x14ac:dyDescent="0.15">
      <c r="C150" s="183" t="s">
        <v>33</v>
      </c>
      <c r="D150" s="184"/>
      <c r="E150" s="42" t="s">
        <v>25</v>
      </c>
      <c r="F150" s="197" t="s">
        <v>30</v>
      </c>
      <c r="G150" s="279" t="s">
        <v>35</v>
      </c>
      <c r="H150" s="185" t="s">
        <v>34</v>
      </c>
      <c r="I150" s="277" t="s">
        <v>44</v>
      </c>
    </row>
    <row r="151" spans="3:9" ht="15" thickBot="1" x14ac:dyDescent="0.2">
      <c r="C151" s="29" t="s">
        <v>31</v>
      </c>
      <c r="D151" s="25" t="s">
        <v>2</v>
      </c>
      <c r="E151" s="43"/>
      <c r="F151" s="198"/>
      <c r="G151" s="280"/>
      <c r="H151" s="186"/>
      <c r="I151" s="278"/>
    </row>
    <row r="152" spans="3:9" ht="14.25" x14ac:dyDescent="0.15">
      <c r="C152" s="175" t="s">
        <v>49</v>
      </c>
      <c r="D152" s="49" t="s">
        <v>27</v>
      </c>
      <c r="E152" s="50">
        <v>3000</v>
      </c>
      <c r="F152" s="82"/>
      <c r="G152" s="50">
        <f>F152*E152</f>
        <v>0</v>
      </c>
      <c r="H152" s="104">
        <f t="shared" ref="H152" si="26">IF($G$9&lt;&gt;"",IF($G$9="併設なし",1/2,1/4),IF($G$17="併設なし",1/2,1/4))</f>
        <v>0.5</v>
      </c>
      <c r="I152" s="98">
        <f>G152*H152</f>
        <v>0</v>
      </c>
    </row>
    <row r="153" spans="3:9" ht="14.25" x14ac:dyDescent="0.15">
      <c r="C153" s="176"/>
      <c r="D153" s="52" t="s">
        <v>28</v>
      </c>
      <c r="E153" s="53">
        <v>11000</v>
      </c>
      <c r="F153" s="83"/>
      <c r="G153" s="53">
        <f t="shared" ref="G153:G162" si="27">F153*E153</f>
        <v>0</v>
      </c>
      <c r="H153" s="105">
        <f>IF($G$9&lt;&gt;"",IF($G$9="併設なし",1/2,1/4),IF($G$17="併設なし",1/2,1/4))</f>
        <v>0.5</v>
      </c>
      <c r="I153" s="99">
        <f t="shared" ref="I153:I162" si="28">G153*H153</f>
        <v>0</v>
      </c>
    </row>
    <row r="154" spans="3:9" ht="14.25" x14ac:dyDescent="0.15">
      <c r="C154" s="177"/>
      <c r="D154" s="39" t="s">
        <v>29</v>
      </c>
      <c r="E154" s="40">
        <v>19000</v>
      </c>
      <c r="F154" s="84"/>
      <c r="G154" s="40">
        <f t="shared" si="27"/>
        <v>0</v>
      </c>
      <c r="H154" s="106">
        <f t="shared" ref="H154:H162" si="29">IF($G$9&lt;&gt;"",IF($G$9="併設なし",1/2,1/4),IF($G$17="併設なし",1/2,1/4))</f>
        <v>0.5</v>
      </c>
      <c r="I154" s="100">
        <f t="shared" si="28"/>
        <v>0</v>
      </c>
    </row>
    <row r="155" spans="3:9" ht="14.25" x14ac:dyDescent="0.15">
      <c r="C155" s="178" t="s">
        <v>50</v>
      </c>
      <c r="D155" s="55" t="s">
        <v>27</v>
      </c>
      <c r="E155" s="56">
        <v>3000</v>
      </c>
      <c r="F155" s="85"/>
      <c r="G155" s="56">
        <f t="shared" si="27"/>
        <v>0</v>
      </c>
      <c r="H155" s="107">
        <f t="shared" si="29"/>
        <v>0.5</v>
      </c>
      <c r="I155" s="101">
        <f t="shared" si="28"/>
        <v>0</v>
      </c>
    </row>
    <row r="156" spans="3:9" ht="14.25" x14ac:dyDescent="0.15">
      <c r="C156" s="176"/>
      <c r="D156" s="52" t="s">
        <v>28</v>
      </c>
      <c r="E156" s="53">
        <v>11000</v>
      </c>
      <c r="F156" s="83"/>
      <c r="G156" s="53">
        <f t="shared" si="27"/>
        <v>0</v>
      </c>
      <c r="H156" s="105">
        <f t="shared" si="29"/>
        <v>0.5</v>
      </c>
      <c r="I156" s="99">
        <f t="shared" si="28"/>
        <v>0</v>
      </c>
    </row>
    <row r="157" spans="3:9" ht="14.25" x14ac:dyDescent="0.15">
      <c r="C157" s="176"/>
      <c r="D157" s="52" t="s">
        <v>53</v>
      </c>
      <c r="E157" s="53">
        <v>19000</v>
      </c>
      <c r="F157" s="83"/>
      <c r="G157" s="53">
        <f t="shared" si="27"/>
        <v>0</v>
      </c>
      <c r="H157" s="105">
        <f t="shared" si="29"/>
        <v>0.5</v>
      </c>
      <c r="I157" s="99">
        <f t="shared" si="28"/>
        <v>0</v>
      </c>
    </row>
    <row r="158" spans="3:9" ht="14.25" x14ac:dyDescent="0.15">
      <c r="C158" s="177"/>
      <c r="D158" s="39" t="s">
        <v>52</v>
      </c>
      <c r="E158" s="40">
        <v>27000</v>
      </c>
      <c r="F158" s="84"/>
      <c r="G158" s="40">
        <f t="shared" si="27"/>
        <v>0</v>
      </c>
      <c r="H158" s="106">
        <f>IF($G$9&lt;&gt;"",IF($G$9="併設なし",1/2,1/4),IF($G$17="併設なし",1/2,1/4))</f>
        <v>0.5</v>
      </c>
      <c r="I158" s="100">
        <f t="shared" si="28"/>
        <v>0</v>
      </c>
    </row>
    <row r="159" spans="3:9" ht="14.25" x14ac:dyDescent="0.15">
      <c r="C159" s="178" t="s">
        <v>26</v>
      </c>
      <c r="D159" s="55" t="s">
        <v>28</v>
      </c>
      <c r="E159" s="56">
        <v>3000</v>
      </c>
      <c r="F159" s="85"/>
      <c r="G159" s="56">
        <f t="shared" si="27"/>
        <v>0</v>
      </c>
      <c r="H159" s="107">
        <f t="shared" si="29"/>
        <v>0.5</v>
      </c>
      <c r="I159" s="101">
        <f t="shared" si="28"/>
        <v>0</v>
      </c>
    </row>
    <row r="160" spans="3:9" ht="14.25" x14ac:dyDescent="0.15">
      <c r="C160" s="176"/>
      <c r="D160" s="52" t="s">
        <v>53</v>
      </c>
      <c r="E160" s="53">
        <v>11000</v>
      </c>
      <c r="F160" s="83"/>
      <c r="G160" s="53">
        <f t="shared" si="27"/>
        <v>0</v>
      </c>
      <c r="H160" s="105">
        <f t="shared" si="29"/>
        <v>0.5</v>
      </c>
      <c r="I160" s="99">
        <f t="shared" si="28"/>
        <v>0</v>
      </c>
    </row>
    <row r="161" spans="3:9" ht="14.25" x14ac:dyDescent="0.15">
      <c r="C161" s="176"/>
      <c r="D161" s="52" t="s">
        <v>54</v>
      </c>
      <c r="E161" s="53">
        <v>19000</v>
      </c>
      <c r="F161" s="83"/>
      <c r="G161" s="53">
        <f t="shared" si="27"/>
        <v>0</v>
      </c>
      <c r="H161" s="105">
        <f t="shared" si="29"/>
        <v>0.5</v>
      </c>
      <c r="I161" s="99">
        <f t="shared" si="28"/>
        <v>0</v>
      </c>
    </row>
    <row r="162" spans="3:9" ht="15" thickBot="1" x14ac:dyDescent="0.2">
      <c r="C162" s="179"/>
      <c r="D162" s="58" t="s">
        <v>55</v>
      </c>
      <c r="E162" s="59">
        <v>28000</v>
      </c>
      <c r="F162" s="86"/>
      <c r="G162" s="59">
        <f t="shared" si="27"/>
        <v>0</v>
      </c>
      <c r="H162" s="108">
        <f t="shared" si="29"/>
        <v>0.5</v>
      </c>
      <c r="I162" s="102">
        <f t="shared" si="28"/>
        <v>0</v>
      </c>
    </row>
    <row r="163" spans="3:9" ht="15.75" thickTop="1" thickBot="1" x14ac:dyDescent="0.2">
      <c r="C163" s="180" t="s">
        <v>11</v>
      </c>
      <c r="D163" s="181"/>
      <c r="E163" s="182"/>
      <c r="F163" s="26">
        <f>SUM(F152:F162)</f>
        <v>0</v>
      </c>
      <c r="G163" s="36">
        <f>SUM(G152:G162)</f>
        <v>0</v>
      </c>
      <c r="H163" s="109" t="s">
        <v>36</v>
      </c>
      <c r="I163" s="103">
        <f>SUM(I152:I162)</f>
        <v>0</v>
      </c>
    </row>
    <row r="165" spans="3:9" x14ac:dyDescent="0.15">
      <c r="C165" s="28" t="s">
        <v>63</v>
      </c>
      <c r="D165" s="87"/>
      <c r="G165" s="37"/>
      <c r="I165" s="37"/>
    </row>
    <row r="166" spans="3:9" ht="14.25" thickBot="1" x14ac:dyDescent="0.2">
      <c r="G166" s="37"/>
      <c r="I166" s="37"/>
    </row>
    <row r="167" spans="3:9" ht="14.25" x14ac:dyDescent="0.15">
      <c r="C167" s="183" t="s">
        <v>33</v>
      </c>
      <c r="D167" s="184"/>
      <c r="E167" s="42" t="s">
        <v>25</v>
      </c>
      <c r="F167" s="197" t="s">
        <v>30</v>
      </c>
      <c r="G167" s="279" t="s">
        <v>35</v>
      </c>
      <c r="H167" s="185" t="s">
        <v>34</v>
      </c>
      <c r="I167" s="277" t="s">
        <v>44</v>
      </c>
    </row>
    <row r="168" spans="3:9" ht="15" thickBot="1" x14ac:dyDescent="0.2">
      <c r="C168" s="29" t="s">
        <v>31</v>
      </c>
      <c r="D168" s="25" t="s">
        <v>2</v>
      </c>
      <c r="E168" s="43"/>
      <c r="F168" s="198"/>
      <c r="G168" s="280"/>
      <c r="H168" s="186"/>
      <c r="I168" s="278"/>
    </row>
    <row r="169" spans="3:9" ht="14.25" x14ac:dyDescent="0.15">
      <c r="C169" s="175" t="s">
        <v>49</v>
      </c>
      <c r="D169" s="49" t="s">
        <v>27</v>
      </c>
      <c r="E169" s="50">
        <v>3000</v>
      </c>
      <c r="F169" s="82"/>
      <c r="G169" s="50">
        <f>F169*E169</f>
        <v>0</v>
      </c>
      <c r="H169" s="104">
        <f t="shared" ref="H169" si="30">IF($G$9&lt;&gt;"",IF($G$9="併設なし",1/2,1/4),IF($G$17="併設なし",1/2,1/4))</f>
        <v>0.5</v>
      </c>
      <c r="I169" s="98">
        <f>G169*H169</f>
        <v>0</v>
      </c>
    </row>
    <row r="170" spans="3:9" ht="14.25" x14ac:dyDescent="0.15">
      <c r="C170" s="176"/>
      <c r="D170" s="52" t="s">
        <v>28</v>
      </c>
      <c r="E170" s="53">
        <v>11000</v>
      </c>
      <c r="F170" s="83"/>
      <c r="G170" s="53">
        <f t="shared" ref="G170:G179" si="31">F170*E170</f>
        <v>0</v>
      </c>
      <c r="H170" s="105">
        <f>IF($G$9&lt;&gt;"",IF($G$9="併設なし",1/2,1/4),IF($G$17="併設なし",1/2,1/4))</f>
        <v>0.5</v>
      </c>
      <c r="I170" s="99">
        <f t="shared" ref="I170:I179" si="32">G170*H170</f>
        <v>0</v>
      </c>
    </row>
    <row r="171" spans="3:9" ht="14.25" x14ac:dyDescent="0.15">
      <c r="C171" s="177"/>
      <c r="D171" s="39" t="s">
        <v>29</v>
      </c>
      <c r="E171" s="40">
        <v>19000</v>
      </c>
      <c r="F171" s="84"/>
      <c r="G171" s="40">
        <f t="shared" si="31"/>
        <v>0</v>
      </c>
      <c r="H171" s="106">
        <f t="shared" ref="H171:H179" si="33">IF($G$9&lt;&gt;"",IF($G$9="併設なし",1/2,1/4),IF($G$17="併設なし",1/2,1/4))</f>
        <v>0.5</v>
      </c>
      <c r="I171" s="100">
        <f t="shared" si="32"/>
        <v>0</v>
      </c>
    </row>
    <row r="172" spans="3:9" ht="14.25" x14ac:dyDescent="0.15">
      <c r="C172" s="178" t="s">
        <v>50</v>
      </c>
      <c r="D172" s="55" t="s">
        <v>27</v>
      </c>
      <c r="E172" s="56">
        <v>3000</v>
      </c>
      <c r="F172" s="85"/>
      <c r="G172" s="56">
        <f t="shared" si="31"/>
        <v>0</v>
      </c>
      <c r="H172" s="107">
        <f t="shared" si="33"/>
        <v>0.5</v>
      </c>
      <c r="I172" s="101">
        <f t="shared" si="32"/>
        <v>0</v>
      </c>
    </row>
    <row r="173" spans="3:9" ht="14.25" x14ac:dyDescent="0.15">
      <c r="C173" s="176"/>
      <c r="D173" s="52" t="s">
        <v>28</v>
      </c>
      <c r="E173" s="53">
        <v>11000</v>
      </c>
      <c r="F173" s="83"/>
      <c r="G173" s="53">
        <f t="shared" si="31"/>
        <v>0</v>
      </c>
      <c r="H173" s="105">
        <f t="shared" si="33"/>
        <v>0.5</v>
      </c>
      <c r="I173" s="99">
        <f t="shared" si="32"/>
        <v>0</v>
      </c>
    </row>
    <row r="174" spans="3:9" ht="14.25" x14ac:dyDescent="0.15">
      <c r="C174" s="176"/>
      <c r="D174" s="52" t="s">
        <v>53</v>
      </c>
      <c r="E174" s="53">
        <v>19000</v>
      </c>
      <c r="F174" s="83"/>
      <c r="G174" s="53">
        <f t="shared" si="31"/>
        <v>0</v>
      </c>
      <c r="H174" s="105">
        <f t="shared" si="33"/>
        <v>0.5</v>
      </c>
      <c r="I174" s="99">
        <f t="shared" si="32"/>
        <v>0</v>
      </c>
    </row>
    <row r="175" spans="3:9" ht="14.25" x14ac:dyDescent="0.15">
      <c r="C175" s="177"/>
      <c r="D175" s="39" t="s">
        <v>52</v>
      </c>
      <c r="E175" s="40">
        <v>27000</v>
      </c>
      <c r="F175" s="84"/>
      <c r="G175" s="40">
        <f t="shared" si="31"/>
        <v>0</v>
      </c>
      <c r="H175" s="106">
        <f>IF($G$9&lt;&gt;"",IF($G$9="併設なし",1/2,1/4),IF($G$17="併設なし",1/2,1/4))</f>
        <v>0.5</v>
      </c>
      <c r="I175" s="100">
        <f t="shared" si="32"/>
        <v>0</v>
      </c>
    </row>
    <row r="176" spans="3:9" ht="14.25" x14ac:dyDescent="0.15">
      <c r="C176" s="178" t="s">
        <v>26</v>
      </c>
      <c r="D176" s="55" t="s">
        <v>28</v>
      </c>
      <c r="E176" s="56">
        <v>3000</v>
      </c>
      <c r="F176" s="85"/>
      <c r="G176" s="56">
        <f t="shared" si="31"/>
        <v>0</v>
      </c>
      <c r="H176" s="107">
        <f t="shared" si="33"/>
        <v>0.5</v>
      </c>
      <c r="I176" s="101">
        <f t="shared" si="32"/>
        <v>0</v>
      </c>
    </row>
    <row r="177" spans="3:9" ht="14.25" x14ac:dyDescent="0.15">
      <c r="C177" s="176"/>
      <c r="D177" s="52" t="s">
        <v>53</v>
      </c>
      <c r="E177" s="53">
        <v>11000</v>
      </c>
      <c r="F177" s="83"/>
      <c r="G177" s="53">
        <f t="shared" si="31"/>
        <v>0</v>
      </c>
      <c r="H177" s="105">
        <f t="shared" si="33"/>
        <v>0.5</v>
      </c>
      <c r="I177" s="99">
        <f t="shared" si="32"/>
        <v>0</v>
      </c>
    </row>
    <row r="178" spans="3:9" ht="14.25" x14ac:dyDescent="0.15">
      <c r="C178" s="176"/>
      <c r="D178" s="52" t="s">
        <v>54</v>
      </c>
      <c r="E178" s="53">
        <v>19000</v>
      </c>
      <c r="F178" s="83"/>
      <c r="G178" s="53">
        <f t="shared" si="31"/>
        <v>0</v>
      </c>
      <c r="H178" s="105">
        <f t="shared" si="33"/>
        <v>0.5</v>
      </c>
      <c r="I178" s="99">
        <f t="shared" si="32"/>
        <v>0</v>
      </c>
    </row>
    <row r="179" spans="3:9" ht="15" thickBot="1" x14ac:dyDescent="0.2">
      <c r="C179" s="179"/>
      <c r="D179" s="58" t="s">
        <v>55</v>
      </c>
      <c r="E179" s="59">
        <v>28000</v>
      </c>
      <c r="F179" s="86"/>
      <c r="G179" s="59">
        <f t="shared" si="31"/>
        <v>0</v>
      </c>
      <c r="H179" s="108">
        <f t="shared" si="33"/>
        <v>0.5</v>
      </c>
      <c r="I179" s="102">
        <f t="shared" si="32"/>
        <v>0</v>
      </c>
    </row>
    <row r="180" spans="3:9" ht="15.75" thickTop="1" thickBot="1" x14ac:dyDescent="0.2">
      <c r="C180" s="180" t="s">
        <v>11</v>
      </c>
      <c r="D180" s="181"/>
      <c r="E180" s="182"/>
      <c r="F180" s="26">
        <f>SUM(F169:F179)</f>
        <v>0</v>
      </c>
      <c r="G180" s="36">
        <f>SUM(G169:G179)</f>
        <v>0</v>
      </c>
      <c r="H180" s="109" t="s">
        <v>36</v>
      </c>
      <c r="I180" s="103">
        <f>SUM(I169:I179)</f>
        <v>0</v>
      </c>
    </row>
    <row r="182" spans="3:9" x14ac:dyDescent="0.15">
      <c r="C182" s="28" t="s">
        <v>64</v>
      </c>
      <c r="D182" s="87"/>
      <c r="G182" s="37"/>
      <c r="I182" s="37"/>
    </row>
    <row r="183" spans="3:9" ht="14.25" thickBot="1" x14ac:dyDescent="0.2">
      <c r="G183" s="37"/>
      <c r="I183" s="37"/>
    </row>
    <row r="184" spans="3:9" ht="14.25" x14ac:dyDescent="0.15">
      <c r="C184" s="183" t="s">
        <v>33</v>
      </c>
      <c r="D184" s="184"/>
      <c r="E184" s="42" t="s">
        <v>25</v>
      </c>
      <c r="F184" s="197" t="s">
        <v>30</v>
      </c>
      <c r="G184" s="279" t="s">
        <v>35</v>
      </c>
      <c r="H184" s="185" t="s">
        <v>34</v>
      </c>
      <c r="I184" s="277" t="s">
        <v>44</v>
      </c>
    </row>
    <row r="185" spans="3:9" ht="15" thickBot="1" x14ac:dyDescent="0.2">
      <c r="C185" s="29" t="s">
        <v>31</v>
      </c>
      <c r="D185" s="25" t="s">
        <v>2</v>
      </c>
      <c r="E185" s="43"/>
      <c r="F185" s="198"/>
      <c r="G185" s="280"/>
      <c r="H185" s="186"/>
      <c r="I185" s="278"/>
    </row>
    <row r="186" spans="3:9" ht="14.25" x14ac:dyDescent="0.15">
      <c r="C186" s="175" t="s">
        <v>49</v>
      </c>
      <c r="D186" s="49" t="s">
        <v>27</v>
      </c>
      <c r="E186" s="50">
        <v>3000</v>
      </c>
      <c r="F186" s="82"/>
      <c r="G186" s="50">
        <f>F186*E186</f>
        <v>0</v>
      </c>
      <c r="H186" s="104">
        <f t="shared" ref="H186" si="34">IF($G$9&lt;&gt;"",IF($G$9="併設なし",1/2,1/4),IF($G$17="併設なし",1/2,1/4))</f>
        <v>0.5</v>
      </c>
      <c r="I186" s="98">
        <f>G186*H186</f>
        <v>0</v>
      </c>
    </row>
    <row r="187" spans="3:9" ht="14.25" x14ac:dyDescent="0.15">
      <c r="C187" s="176"/>
      <c r="D187" s="52" t="s">
        <v>28</v>
      </c>
      <c r="E187" s="53">
        <v>11000</v>
      </c>
      <c r="F187" s="83"/>
      <c r="G187" s="53">
        <f t="shared" ref="G187:G196" si="35">F187*E187</f>
        <v>0</v>
      </c>
      <c r="H187" s="105">
        <f>IF($G$9&lt;&gt;"",IF($G$9="併設なし",1/2,1/4),IF($G$17="併設なし",1/2,1/4))</f>
        <v>0.5</v>
      </c>
      <c r="I187" s="99">
        <f t="shared" ref="I187:I196" si="36">G187*H187</f>
        <v>0</v>
      </c>
    </row>
    <row r="188" spans="3:9" ht="14.25" x14ac:dyDescent="0.15">
      <c r="C188" s="177"/>
      <c r="D188" s="39" t="s">
        <v>29</v>
      </c>
      <c r="E188" s="40">
        <v>19000</v>
      </c>
      <c r="F188" s="84"/>
      <c r="G188" s="40">
        <f t="shared" si="35"/>
        <v>0</v>
      </c>
      <c r="H188" s="106">
        <f t="shared" ref="H188:H196" si="37">IF($G$9&lt;&gt;"",IF($G$9="併設なし",1/2,1/4),IF($G$17="併設なし",1/2,1/4))</f>
        <v>0.5</v>
      </c>
      <c r="I188" s="100">
        <f t="shared" si="36"/>
        <v>0</v>
      </c>
    </row>
    <row r="189" spans="3:9" ht="14.25" x14ac:dyDescent="0.15">
      <c r="C189" s="178" t="s">
        <v>50</v>
      </c>
      <c r="D189" s="55" t="s">
        <v>27</v>
      </c>
      <c r="E189" s="56">
        <v>3000</v>
      </c>
      <c r="F189" s="85"/>
      <c r="G189" s="56">
        <f t="shared" si="35"/>
        <v>0</v>
      </c>
      <c r="H189" s="107">
        <f t="shared" si="37"/>
        <v>0.5</v>
      </c>
      <c r="I189" s="101">
        <f t="shared" si="36"/>
        <v>0</v>
      </c>
    </row>
    <row r="190" spans="3:9" ht="14.25" x14ac:dyDescent="0.15">
      <c r="C190" s="176"/>
      <c r="D190" s="52" t="s">
        <v>28</v>
      </c>
      <c r="E190" s="53">
        <v>11000</v>
      </c>
      <c r="F190" s="83"/>
      <c r="G190" s="53">
        <f t="shared" si="35"/>
        <v>0</v>
      </c>
      <c r="H190" s="105">
        <f t="shared" si="37"/>
        <v>0.5</v>
      </c>
      <c r="I190" s="99">
        <f t="shared" si="36"/>
        <v>0</v>
      </c>
    </row>
    <row r="191" spans="3:9" ht="14.25" x14ac:dyDescent="0.15">
      <c r="C191" s="176"/>
      <c r="D191" s="52" t="s">
        <v>53</v>
      </c>
      <c r="E191" s="53">
        <v>19000</v>
      </c>
      <c r="F191" s="83"/>
      <c r="G191" s="53">
        <f t="shared" si="35"/>
        <v>0</v>
      </c>
      <c r="H191" s="105">
        <f t="shared" si="37"/>
        <v>0.5</v>
      </c>
      <c r="I191" s="99">
        <f t="shared" si="36"/>
        <v>0</v>
      </c>
    </row>
    <row r="192" spans="3:9" ht="14.25" x14ac:dyDescent="0.15">
      <c r="C192" s="177"/>
      <c r="D192" s="39" t="s">
        <v>52</v>
      </c>
      <c r="E192" s="40">
        <v>27000</v>
      </c>
      <c r="F192" s="84"/>
      <c r="G192" s="40">
        <f t="shared" si="35"/>
        <v>0</v>
      </c>
      <c r="H192" s="106">
        <f>IF($G$9&lt;&gt;"",IF($G$9="併設なし",1/2,1/4),IF($G$17="併設なし",1/2,1/4))</f>
        <v>0.5</v>
      </c>
      <c r="I192" s="100">
        <f t="shared" si="36"/>
        <v>0</v>
      </c>
    </row>
    <row r="193" spans="3:9" ht="14.25" x14ac:dyDescent="0.15">
      <c r="C193" s="178" t="s">
        <v>26</v>
      </c>
      <c r="D193" s="55" t="s">
        <v>28</v>
      </c>
      <c r="E193" s="56">
        <v>3000</v>
      </c>
      <c r="F193" s="85"/>
      <c r="G193" s="56">
        <f t="shared" si="35"/>
        <v>0</v>
      </c>
      <c r="H193" s="107">
        <f t="shared" si="37"/>
        <v>0.5</v>
      </c>
      <c r="I193" s="101">
        <f t="shared" si="36"/>
        <v>0</v>
      </c>
    </row>
    <row r="194" spans="3:9" ht="14.25" x14ac:dyDescent="0.15">
      <c r="C194" s="176"/>
      <c r="D194" s="52" t="s">
        <v>53</v>
      </c>
      <c r="E194" s="53">
        <v>11000</v>
      </c>
      <c r="F194" s="83"/>
      <c r="G194" s="53">
        <f t="shared" si="35"/>
        <v>0</v>
      </c>
      <c r="H194" s="105">
        <f t="shared" si="37"/>
        <v>0.5</v>
      </c>
      <c r="I194" s="99">
        <f t="shared" si="36"/>
        <v>0</v>
      </c>
    </row>
    <row r="195" spans="3:9" ht="14.25" x14ac:dyDescent="0.15">
      <c r="C195" s="176"/>
      <c r="D195" s="52" t="s">
        <v>54</v>
      </c>
      <c r="E195" s="53">
        <v>19000</v>
      </c>
      <c r="F195" s="83"/>
      <c r="G195" s="53">
        <f t="shared" si="35"/>
        <v>0</v>
      </c>
      <c r="H195" s="105">
        <f t="shared" si="37"/>
        <v>0.5</v>
      </c>
      <c r="I195" s="99">
        <f t="shared" si="36"/>
        <v>0</v>
      </c>
    </row>
    <row r="196" spans="3:9" ht="15" thickBot="1" x14ac:dyDescent="0.2">
      <c r="C196" s="179"/>
      <c r="D196" s="58" t="s">
        <v>55</v>
      </c>
      <c r="E196" s="59">
        <v>28000</v>
      </c>
      <c r="F196" s="86"/>
      <c r="G196" s="59">
        <f t="shared" si="35"/>
        <v>0</v>
      </c>
      <c r="H196" s="108">
        <f t="shared" si="37"/>
        <v>0.5</v>
      </c>
      <c r="I196" s="102">
        <f t="shared" si="36"/>
        <v>0</v>
      </c>
    </row>
    <row r="197" spans="3:9" ht="15.75" thickTop="1" thickBot="1" x14ac:dyDescent="0.2">
      <c r="C197" s="180" t="s">
        <v>11</v>
      </c>
      <c r="D197" s="181"/>
      <c r="E197" s="182"/>
      <c r="F197" s="26">
        <f>SUM(F186:F196)</f>
        <v>0</v>
      </c>
      <c r="G197" s="36">
        <f>SUM(G186:G196)</f>
        <v>0</v>
      </c>
      <c r="H197" s="109" t="s">
        <v>36</v>
      </c>
      <c r="I197" s="103">
        <f>SUM(I186:I196)</f>
        <v>0</v>
      </c>
    </row>
    <row r="199" spans="3:9" x14ac:dyDescent="0.15">
      <c r="C199" s="28" t="s">
        <v>65</v>
      </c>
      <c r="D199" s="87"/>
      <c r="G199" s="37"/>
      <c r="I199" s="37"/>
    </row>
    <row r="200" spans="3:9" ht="14.25" thickBot="1" x14ac:dyDescent="0.2">
      <c r="G200" s="37"/>
      <c r="I200" s="37"/>
    </row>
    <row r="201" spans="3:9" ht="14.25" x14ac:dyDescent="0.15">
      <c r="C201" s="183" t="s">
        <v>33</v>
      </c>
      <c r="D201" s="184"/>
      <c r="E201" s="42" t="s">
        <v>25</v>
      </c>
      <c r="F201" s="197" t="s">
        <v>30</v>
      </c>
      <c r="G201" s="279" t="s">
        <v>35</v>
      </c>
      <c r="H201" s="185" t="s">
        <v>34</v>
      </c>
      <c r="I201" s="277" t="s">
        <v>44</v>
      </c>
    </row>
    <row r="202" spans="3:9" ht="15" thickBot="1" x14ac:dyDescent="0.2">
      <c r="C202" s="29" t="s">
        <v>31</v>
      </c>
      <c r="D202" s="25" t="s">
        <v>2</v>
      </c>
      <c r="E202" s="43"/>
      <c r="F202" s="198"/>
      <c r="G202" s="280"/>
      <c r="H202" s="186"/>
      <c r="I202" s="278"/>
    </row>
    <row r="203" spans="3:9" ht="14.25" x14ac:dyDescent="0.15">
      <c r="C203" s="175" t="s">
        <v>49</v>
      </c>
      <c r="D203" s="49" t="s">
        <v>27</v>
      </c>
      <c r="E203" s="50">
        <v>3000</v>
      </c>
      <c r="F203" s="82"/>
      <c r="G203" s="50">
        <f>F203*E203</f>
        <v>0</v>
      </c>
      <c r="H203" s="104">
        <f t="shared" ref="H203" si="38">IF($G$9&lt;&gt;"",IF($G$9="併設なし",1/2,1/4),IF($G$17="併設なし",1/2,1/4))</f>
        <v>0.5</v>
      </c>
      <c r="I203" s="98">
        <f>G203*H203</f>
        <v>0</v>
      </c>
    </row>
    <row r="204" spans="3:9" ht="14.25" x14ac:dyDescent="0.15">
      <c r="C204" s="176"/>
      <c r="D204" s="52" t="s">
        <v>28</v>
      </c>
      <c r="E204" s="53">
        <v>11000</v>
      </c>
      <c r="F204" s="83"/>
      <c r="G204" s="53">
        <f t="shared" ref="G204:G213" si="39">F204*E204</f>
        <v>0</v>
      </c>
      <c r="H204" s="105">
        <f>IF($G$9&lt;&gt;"",IF($G$9="併設なし",1/2,1/4),IF($G$17="併設なし",1/2,1/4))</f>
        <v>0.5</v>
      </c>
      <c r="I204" s="99">
        <f t="shared" ref="I204:I213" si="40">G204*H204</f>
        <v>0</v>
      </c>
    </row>
    <row r="205" spans="3:9" ht="14.25" x14ac:dyDescent="0.15">
      <c r="C205" s="177"/>
      <c r="D205" s="39" t="s">
        <v>29</v>
      </c>
      <c r="E205" s="40">
        <v>19000</v>
      </c>
      <c r="F205" s="84"/>
      <c r="G205" s="40">
        <f t="shared" si="39"/>
        <v>0</v>
      </c>
      <c r="H205" s="106">
        <f t="shared" ref="H205:H213" si="41">IF($G$9&lt;&gt;"",IF($G$9="併設なし",1/2,1/4),IF($G$17="併設なし",1/2,1/4))</f>
        <v>0.5</v>
      </c>
      <c r="I205" s="100">
        <f t="shared" si="40"/>
        <v>0</v>
      </c>
    </row>
    <row r="206" spans="3:9" ht="14.25" x14ac:dyDescent="0.15">
      <c r="C206" s="178" t="s">
        <v>50</v>
      </c>
      <c r="D206" s="55" t="s">
        <v>27</v>
      </c>
      <c r="E206" s="56">
        <v>3000</v>
      </c>
      <c r="F206" s="85"/>
      <c r="G206" s="56">
        <f t="shared" si="39"/>
        <v>0</v>
      </c>
      <c r="H206" s="107">
        <f t="shared" si="41"/>
        <v>0.5</v>
      </c>
      <c r="I206" s="101">
        <f t="shared" si="40"/>
        <v>0</v>
      </c>
    </row>
    <row r="207" spans="3:9" ht="14.25" x14ac:dyDescent="0.15">
      <c r="C207" s="176"/>
      <c r="D207" s="52" t="s">
        <v>28</v>
      </c>
      <c r="E207" s="53">
        <v>11000</v>
      </c>
      <c r="F207" s="83"/>
      <c r="G207" s="53">
        <f t="shared" si="39"/>
        <v>0</v>
      </c>
      <c r="H207" s="105">
        <f t="shared" si="41"/>
        <v>0.5</v>
      </c>
      <c r="I207" s="99">
        <f t="shared" si="40"/>
        <v>0</v>
      </c>
    </row>
    <row r="208" spans="3:9" ht="14.25" x14ac:dyDescent="0.15">
      <c r="C208" s="176"/>
      <c r="D208" s="52" t="s">
        <v>53</v>
      </c>
      <c r="E208" s="53">
        <v>19000</v>
      </c>
      <c r="F208" s="83"/>
      <c r="G208" s="53">
        <f t="shared" si="39"/>
        <v>0</v>
      </c>
      <c r="H208" s="105">
        <f t="shared" si="41"/>
        <v>0.5</v>
      </c>
      <c r="I208" s="99">
        <f t="shared" si="40"/>
        <v>0</v>
      </c>
    </row>
    <row r="209" spans="3:9" ht="14.25" x14ac:dyDescent="0.15">
      <c r="C209" s="177"/>
      <c r="D209" s="39" t="s">
        <v>52</v>
      </c>
      <c r="E209" s="40">
        <v>27000</v>
      </c>
      <c r="F209" s="84"/>
      <c r="G209" s="40">
        <f t="shared" si="39"/>
        <v>0</v>
      </c>
      <c r="H209" s="106">
        <f>IF($G$9&lt;&gt;"",IF($G$9="併設なし",1/2,1/4),IF($G$17="併設なし",1/2,1/4))</f>
        <v>0.5</v>
      </c>
      <c r="I209" s="100">
        <f t="shared" si="40"/>
        <v>0</v>
      </c>
    </row>
    <row r="210" spans="3:9" ht="14.25" x14ac:dyDescent="0.15">
      <c r="C210" s="178" t="s">
        <v>26</v>
      </c>
      <c r="D210" s="55" t="s">
        <v>28</v>
      </c>
      <c r="E210" s="56">
        <v>3000</v>
      </c>
      <c r="F210" s="85"/>
      <c r="G210" s="56">
        <f t="shared" si="39"/>
        <v>0</v>
      </c>
      <c r="H210" s="107">
        <f t="shared" si="41"/>
        <v>0.5</v>
      </c>
      <c r="I210" s="101">
        <f t="shared" si="40"/>
        <v>0</v>
      </c>
    </row>
    <row r="211" spans="3:9" ht="14.25" x14ac:dyDescent="0.15">
      <c r="C211" s="176"/>
      <c r="D211" s="52" t="s">
        <v>53</v>
      </c>
      <c r="E211" s="53">
        <v>11000</v>
      </c>
      <c r="F211" s="83"/>
      <c r="G211" s="53">
        <f t="shared" si="39"/>
        <v>0</v>
      </c>
      <c r="H211" s="105">
        <f t="shared" si="41"/>
        <v>0.5</v>
      </c>
      <c r="I211" s="99">
        <f t="shared" si="40"/>
        <v>0</v>
      </c>
    </row>
    <row r="212" spans="3:9" ht="14.25" x14ac:dyDescent="0.15">
      <c r="C212" s="176"/>
      <c r="D212" s="52" t="s">
        <v>54</v>
      </c>
      <c r="E212" s="53">
        <v>19000</v>
      </c>
      <c r="F212" s="83"/>
      <c r="G212" s="53">
        <f t="shared" si="39"/>
        <v>0</v>
      </c>
      <c r="H212" s="105">
        <f t="shared" si="41"/>
        <v>0.5</v>
      </c>
      <c r="I212" s="99">
        <f t="shared" si="40"/>
        <v>0</v>
      </c>
    </row>
    <row r="213" spans="3:9" ht="15" thickBot="1" x14ac:dyDescent="0.2">
      <c r="C213" s="179"/>
      <c r="D213" s="58" t="s">
        <v>55</v>
      </c>
      <c r="E213" s="59">
        <v>28000</v>
      </c>
      <c r="F213" s="86"/>
      <c r="G213" s="59">
        <f t="shared" si="39"/>
        <v>0</v>
      </c>
      <c r="H213" s="108">
        <f t="shared" si="41"/>
        <v>0.5</v>
      </c>
      <c r="I213" s="102">
        <f t="shared" si="40"/>
        <v>0</v>
      </c>
    </row>
    <row r="214" spans="3:9" ht="15.75" thickTop="1" thickBot="1" x14ac:dyDescent="0.2">
      <c r="C214" s="180" t="s">
        <v>11</v>
      </c>
      <c r="D214" s="181"/>
      <c r="E214" s="182"/>
      <c r="F214" s="26">
        <f>SUM(F203:F213)</f>
        <v>0</v>
      </c>
      <c r="G214" s="36">
        <f>SUM(G203:G213)</f>
        <v>0</v>
      </c>
      <c r="H214" s="109" t="s">
        <v>36</v>
      </c>
      <c r="I214" s="103">
        <f>SUM(I203:I213)</f>
        <v>0</v>
      </c>
    </row>
  </sheetData>
  <mergeCells count="142">
    <mergeCell ref="H201:H202"/>
    <mergeCell ref="I201:I202"/>
    <mergeCell ref="C203:C205"/>
    <mergeCell ref="C206:C209"/>
    <mergeCell ref="C210:C213"/>
    <mergeCell ref="C214:E214"/>
    <mergeCell ref="C189:C192"/>
    <mergeCell ref="C193:C196"/>
    <mergeCell ref="C197:E197"/>
    <mergeCell ref="C201:D201"/>
    <mergeCell ref="F201:F202"/>
    <mergeCell ref="G201:G202"/>
    <mergeCell ref="C184:D184"/>
    <mergeCell ref="F184:F185"/>
    <mergeCell ref="G184:G185"/>
    <mergeCell ref="H184:H185"/>
    <mergeCell ref="I184:I185"/>
    <mergeCell ref="C186:C188"/>
    <mergeCell ref="H167:H168"/>
    <mergeCell ref="I167:I168"/>
    <mergeCell ref="C169:C171"/>
    <mergeCell ref="C172:C175"/>
    <mergeCell ref="C176:C179"/>
    <mergeCell ref="C180:E180"/>
    <mergeCell ref="C155:C158"/>
    <mergeCell ref="C159:C162"/>
    <mergeCell ref="C163:E163"/>
    <mergeCell ref="C167:D167"/>
    <mergeCell ref="F167:F168"/>
    <mergeCell ref="G167:G168"/>
    <mergeCell ref="C150:D150"/>
    <mergeCell ref="F150:F151"/>
    <mergeCell ref="G150:G151"/>
    <mergeCell ref="H150:H151"/>
    <mergeCell ref="I150:I151"/>
    <mergeCell ref="C152:C154"/>
    <mergeCell ref="H133:H134"/>
    <mergeCell ref="I133:I134"/>
    <mergeCell ref="C135:C137"/>
    <mergeCell ref="C138:C141"/>
    <mergeCell ref="C142:C145"/>
    <mergeCell ref="C146:E146"/>
    <mergeCell ref="C121:C124"/>
    <mergeCell ref="C125:C128"/>
    <mergeCell ref="C129:E129"/>
    <mergeCell ref="C133:D133"/>
    <mergeCell ref="F133:F134"/>
    <mergeCell ref="G133:G134"/>
    <mergeCell ref="C116:D116"/>
    <mergeCell ref="F116:F117"/>
    <mergeCell ref="G116:G117"/>
    <mergeCell ref="H116:H117"/>
    <mergeCell ref="I116:I117"/>
    <mergeCell ref="C118:C120"/>
    <mergeCell ref="H99:H100"/>
    <mergeCell ref="I99:I100"/>
    <mergeCell ref="C101:C103"/>
    <mergeCell ref="C104:C107"/>
    <mergeCell ref="C108:C111"/>
    <mergeCell ref="C112:E112"/>
    <mergeCell ref="C87:C90"/>
    <mergeCell ref="C91:C94"/>
    <mergeCell ref="C95:E95"/>
    <mergeCell ref="C99:D99"/>
    <mergeCell ref="F99:F100"/>
    <mergeCell ref="G99:G100"/>
    <mergeCell ref="C82:D82"/>
    <mergeCell ref="F82:F83"/>
    <mergeCell ref="G82:G83"/>
    <mergeCell ref="H82:H83"/>
    <mergeCell ref="I82:I83"/>
    <mergeCell ref="C84:C86"/>
    <mergeCell ref="H65:H66"/>
    <mergeCell ref="I65:I66"/>
    <mergeCell ref="C67:C69"/>
    <mergeCell ref="C70:C73"/>
    <mergeCell ref="C74:C77"/>
    <mergeCell ref="C78:E78"/>
    <mergeCell ref="C53:C56"/>
    <mergeCell ref="C57:C60"/>
    <mergeCell ref="C61:E61"/>
    <mergeCell ref="C65:D65"/>
    <mergeCell ref="F65:F66"/>
    <mergeCell ref="G65:G66"/>
    <mergeCell ref="C48:D48"/>
    <mergeCell ref="F48:F49"/>
    <mergeCell ref="G48:G49"/>
    <mergeCell ref="H48:H49"/>
    <mergeCell ref="I48:I49"/>
    <mergeCell ref="C50:C52"/>
    <mergeCell ref="I28:I29"/>
    <mergeCell ref="B29:C29"/>
    <mergeCell ref="B30:C32"/>
    <mergeCell ref="B33:C36"/>
    <mergeCell ref="B37:C40"/>
    <mergeCell ref="B41:E41"/>
    <mergeCell ref="B24:C24"/>
    <mergeCell ref="D24:H24"/>
    <mergeCell ref="B28:D28"/>
    <mergeCell ref="E28:E29"/>
    <mergeCell ref="F28:F29"/>
    <mergeCell ref="G28:G29"/>
    <mergeCell ref="H28:H29"/>
    <mergeCell ref="B20:C20"/>
    <mergeCell ref="D20:E20"/>
    <mergeCell ref="G20:H20"/>
    <mergeCell ref="B23:C23"/>
    <mergeCell ref="D23:E23"/>
    <mergeCell ref="G23:H23"/>
    <mergeCell ref="B17:F17"/>
    <mergeCell ref="G17:H17"/>
    <mergeCell ref="B18:C18"/>
    <mergeCell ref="D18:E18"/>
    <mergeCell ref="G18:H18"/>
    <mergeCell ref="B19:C19"/>
    <mergeCell ref="D19:E19"/>
    <mergeCell ref="G19:H19"/>
    <mergeCell ref="B14:I14"/>
    <mergeCell ref="B15:C15"/>
    <mergeCell ref="D15:E15"/>
    <mergeCell ref="G15:H15"/>
    <mergeCell ref="B16:C16"/>
    <mergeCell ref="D16:H16"/>
    <mergeCell ref="B12:C12"/>
    <mergeCell ref="D12:E12"/>
    <mergeCell ref="G12:H12"/>
    <mergeCell ref="B8:C8"/>
    <mergeCell ref="D8:H8"/>
    <mergeCell ref="B9:F9"/>
    <mergeCell ref="G9:H9"/>
    <mergeCell ref="B10:C10"/>
    <mergeCell ref="D10:E10"/>
    <mergeCell ref="G10:H10"/>
    <mergeCell ref="A1:F1"/>
    <mergeCell ref="B2:I2"/>
    <mergeCell ref="B6:I6"/>
    <mergeCell ref="B7:C7"/>
    <mergeCell ref="D7:E7"/>
    <mergeCell ref="G7:H7"/>
    <mergeCell ref="B11:C11"/>
    <mergeCell ref="D11:E11"/>
    <mergeCell ref="G11:H11"/>
  </mergeCells>
  <phoneticPr fontId="1"/>
  <dataValidations count="2">
    <dataValidation type="list" allowBlank="1" showInputMessage="1" showErrorMessage="1" sqref="G9:H9 G17:H17" xr:uid="{08F0ED7A-8E33-47DE-9D3D-D3D80FE63A48}">
      <formula1>"併設なし,サ高住併設,有料老人ホーム併設"</formula1>
    </dataValidation>
    <dataValidation type="whole" allowBlank="1" showInputMessage="1" showErrorMessage="1" sqref="F50:F60 F67:F77 F84:F94 F101:F111 F118:F128 F135:F145 F152:F162 F169:F179 F186:F196 F203:F213" xr:uid="{2B04E2E6-A43D-4169-9484-3CCA0AC25795}">
      <formula1>0</formula1>
      <formula2>999</formula2>
    </dataValidation>
  </dataValidations>
  <pageMargins left="0.43307086614173229" right="0.15748031496062992" top="0.59055118110236227" bottom="0.27559055118110237" header="0.31496062992125984" footer="0.15748031496062992"/>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CD6E2-74B8-4CAC-8598-4801EE9ECB83}">
  <sheetPr>
    <tabColor rgb="FF92D050"/>
  </sheetPr>
  <dimension ref="A1"/>
  <sheetViews>
    <sheetView workbookViewId="0">
      <selection activeCell="K21" sqref="K21"/>
    </sheetView>
  </sheetViews>
  <sheetFormatPr defaultRowHeight="13.5" x14ac:dyDescent="0.15"/>
  <cols>
    <col min="1" max="1" width="5.625" customWidth="1"/>
  </cols>
  <sheetData/>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K74"/>
  <sheetViews>
    <sheetView view="pageBreakPreview" zoomScale="85" zoomScaleNormal="90" zoomScaleSheetLayoutView="85" workbookViewId="0">
      <selection activeCell="C3" sqref="C3"/>
    </sheetView>
  </sheetViews>
  <sheetFormatPr defaultRowHeight="13.5" x14ac:dyDescent="0.15"/>
  <cols>
    <col min="1" max="1" width="2.75" customWidth="1"/>
    <col min="2" max="2" width="13.25" customWidth="1"/>
    <col min="3" max="4" width="10.5" customWidth="1"/>
    <col min="5" max="5" width="12.625" customWidth="1"/>
    <col min="6" max="6" width="3" customWidth="1"/>
    <col min="7" max="7" width="3.125" customWidth="1"/>
    <col min="8" max="8" width="14" customWidth="1"/>
    <col min="9" max="10" width="10.625" customWidth="1"/>
    <col min="11" max="11" width="13" customWidth="1"/>
  </cols>
  <sheetData>
    <row r="1" spans="1:11" ht="20.25" customHeight="1" x14ac:dyDescent="0.15">
      <c r="A1" s="306" t="s">
        <v>66</v>
      </c>
      <c r="B1" s="306"/>
      <c r="C1" s="306"/>
      <c r="D1" s="306"/>
      <c r="E1" s="306"/>
      <c r="F1" s="306"/>
      <c r="G1" s="306"/>
      <c r="H1" s="306"/>
      <c r="I1" s="306"/>
      <c r="J1" s="306"/>
      <c r="K1" s="306"/>
    </row>
    <row r="2" spans="1:11" ht="10.5" customHeight="1" x14ac:dyDescent="0.15">
      <c r="A2" s="44"/>
      <c r="B2" s="45"/>
      <c r="C2" s="45"/>
      <c r="D2" s="45"/>
      <c r="E2" s="45"/>
      <c r="F2" s="45"/>
      <c r="G2" s="45"/>
      <c r="H2" s="45"/>
      <c r="I2" s="45"/>
      <c r="J2" s="45"/>
      <c r="K2" s="45"/>
    </row>
    <row r="3" spans="1:11" ht="18" customHeight="1" x14ac:dyDescent="0.15">
      <c r="A3" s="88" t="s">
        <v>67</v>
      </c>
      <c r="B3" s="88"/>
      <c r="C3" s="114" t="s">
        <v>90</v>
      </c>
    </row>
    <row r="5" spans="1:11" x14ac:dyDescent="0.15">
      <c r="A5" s="4" t="s">
        <v>68</v>
      </c>
      <c r="B5" s="4"/>
      <c r="C5" s="4"/>
      <c r="D5" s="4"/>
      <c r="E5" s="4"/>
      <c r="F5" s="4"/>
      <c r="G5" s="4"/>
      <c r="H5" s="4"/>
      <c r="I5" s="4"/>
      <c r="J5" s="4"/>
      <c r="K5" s="4"/>
    </row>
    <row r="6" spans="1:11" ht="6.75" customHeight="1" thickBot="1" x14ac:dyDescent="0.2">
      <c r="A6" s="8"/>
      <c r="B6" s="8"/>
      <c r="C6" s="8"/>
      <c r="D6" s="8"/>
      <c r="E6" s="8"/>
      <c r="F6" s="8"/>
      <c r="G6" s="8"/>
      <c r="H6" s="8"/>
      <c r="I6" s="8"/>
      <c r="J6" s="8"/>
      <c r="K6" s="8"/>
    </row>
    <row r="7" spans="1:11" x14ac:dyDescent="0.15">
      <c r="A7" s="307" t="s">
        <v>33</v>
      </c>
      <c r="B7" s="308"/>
      <c r="C7" s="308"/>
      <c r="D7" s="309" t="s">
        <v>25</v>
      </c>
      <c r="E7" s="309" t="s">
        <v>30</v>
      </c>
      <c r="F7" s="309" t="s">
        <v>35</v>
      </c>
      <c r="G7" s="309"/>
      <c r="H7" s="309"/>
      <c r="I7" s="309" t="s">
        <v>34</v>
      </c>
      <c r="J7" s="311" t="s">
        <v>37</v>
      </c>
      <c r="K7" s="312"/>
    </row>
    <row r="8" spans="1:11" ht="14.25" thickBot="1" x14ac:dyDescent="0.2">
      <c r="A8" s="315" t="s">
        <v>31</v>
      </c>
      <c r="B8" s="316"/>
      <c r="C8" s="9" t="s">
        <v>2</v>
      </c>
      <c r="D8" s="310"/>
      <c r="E8" s="310"/>
      <c r="F8" s="310"/>
      <c r="G8" s="310"/>
      <c r="H8" s="310"/>
      <c r="I8" s="310"/>
      <c r="J8" s="313"/>
      <c r="K8" s="314"/>
    </row>
    <row r="9" spans="1:11" x14ac:dyDescent="0.15">
      <c r="A9" s="337" t="s">
        <v>49</v>
      </c>
      <c r="B9" s="338"/>
      <c r="C9" s="61" t="s">
        <v>27</v>
      </c>
      <c r="D9" s="62">
        <v>3000</v>
      </c>
      <c r="E9" s="62">
        <f>COUNTIFS(C25:C72,3,D25:D72,4)+COUNTIFS(I25:I72,3,J25:J72,4)</f>
        <v>0</v>
      </c>
      <c r="F9" s="341">
        <f>+D9*E9</f>
        <v>0</v>
      </c>
      <c r="G9" s="341"/>
      <c r="H9" s="341"/>
      <c r="I9" s="90">
        <f>'〔記載例〕様式１（計画書）'!H30</f>
        <v>0.25</v>
      </c>
      <c r="J9" s="317">
        <f>F9*I9</f>
        <v>0</v>
      </c>
      <c r="K9" s="318"/>
    </row>
    <row r="10" spans="1:11" x14ac:dyDescent="0.15">
      <c r="A10" s="324"/>
      <c r="B10" s="325"/>
      <c r="C10" s="63" t="s">
        <v>28</v>
      </c>
      <c r="D10" s="64">
        <v>11000</v>
      </c>
      <c r="E10" s="64">
        <f>COUNTIFS(C25:C72,3,D25:D72,5)+COUNTIFS(I25:I72,3,J25:J72,5)</f>
        <v>8</v>
      </c>
      <c r="F10" s="283">
        <f>+D10*E10</f>
        <v>88000</v>
      </c>
      <c r="G10" s="284"/>
      <c r="H10" s="285"/>
      <c r="I10" s="91">
        <f>'〔記載例〕様式１（計画書）'!H31</f>
        <v>0.25</v>
      </c>
      <c r="J10" s="289">
        <f t="shared" ref="J10:J19" si="0">F10*I10</f>
        <v>22000</v>
      </c>
      <c r="K10" s="290"/>
    </row>
    <row r="11" spans="1:11" x14ac:dyDescent="0.15">
      <c r="A11" s="339"/>
      <c r="B11" s="340"/>
      <c r="C11" s="30" t="s">
        <v>29</v>
      </c>
      <c r="D11" s="46">
        <v>19000</v>
      </c>
      <c r="E11" s="46">
        <f>COUNTIFS(C25:C72,3,D25:D72,"&gt;5")+COUNTIFS(I25:I72,3,J25:J72,"&gt;5")</f>
        <v>0</v>
      </c>
      <c r="F11" s="319">
        <f>+D11*E11</f>
        <v>0</v>
      </c>
      <c r="G11" s="320"/>
      <c r="H11" s="321"/>
      <c r="I11" s="128">
        <f>'〔記載例〕様式１（計画書）'!H32</f>
        <v>0.25</v>
      </c>
      <c r="J11" s="322">
        <f t="shared" si="0"/>
        <v>0</v>
      </c>
      <c r="K11" s="323"/>
    </row>
    <row r="12" spans="1:11" x14ac:dyDescent="0.15">
      <c r="A12" s="339" t="s">
        <v>50</v>
      </c>
      <c r="B12" s="340"/>
      <c r="C12" s="65" t="s">
        <v>27</v>
      </c>
      <c r="D12" s="66">
        <v>3000</v>
      </c>
      <c r="E12" s="66">
        <f>COUNTIFS(C25:C72,4,D25:D72,4)+COUNTIFS(I25:I72,4,J25:J72,4)</f>
        <v>0</v>
      </c>
      <c r="F12" s="330">
        <f t="shared" ref="F12:F18" si="1">+D12*E12</f>
        <v>0</v>
      </c>
      <c r="G12" s="331"/>
      <c r="H12" s="332"/>
      <c r="I12" s="92">
        <f>'〔記載例〕様式１（計画書）'!H33</f>
        <v>0.25</v>
      </c>
      <c r="J12" s="333">
        <f t="shared" si="0"/>
        <v>0</v>
      </c>
      <c r="K12" s="334"/>
    </row>
    <row r="13" spans="1:11" x14ac:dyDescent="0.15">
      <c r="A13" s="326"/>
      <c r="B13" s="327"/>
      <c r="C13" s="63" t="s">
        <v>28</v>
      </c>
      <c r="D13" s="69">
        <v>11000</v>
      </c>
      <c r="E13" s="69">
        <f>COUNTIFS(C25:C72,4,D25:D72,5)+COUNTIFS(I25:I72,4,J25:J72,5)</f>
        <v>0</v>
      </c>
      <c r="F13" s="283">
        <f t="shared" si="1"/>
        <v>0</v>
      </c>
      <c r="G13" s="284"/>
      <c r="H13" s="285"/>
      <c r="I13" s="91">
        <f>'〔記載例〕様式１（計画書）'!H34</f>
        <v>0.25</v>
      </c>
      <c r="J13" s="289">
        <f t="shared" si="0"/>
        <v>0</v>
      </c>
      <c r="K13" s="290"/>
    </row>
    <row r="14" spans="1:11" x14ac:dyDescent="0.15">
      <c r="A14" s="326"/>
      <c r="B14" s="327"/>
      <c r="C14" s="67" t="s">
        <v>53</v>
      </c>
      <c r="D14" s="68">
        <v>19000</v>
      </c>
      <c r="E14" s="68">
        <f>COUNTIFS(C25:C72,4,D25:D72,6)+COUNTIFS(I25:I72,4,J25:J72,6)</f>
        <v>0</v>
      </c>
      <c r="F14" s="286">
        <f t="shared" si="1"/>
        <v>0</v>
      </c>
      <c r="G14" s="287"/>
      <c r="H14" s="288"/>
      <c r="I14" s="91">
        <f>'〔記載例〕様式１（計画書）'!H35</f>
        <v>0.25</v>
      </c>
      <c r="J14" s="291">
        <f t="shared" si="0"/>
        <v>0</v>
      </c>
      <c r="K14" s="292"/>
    </row>
    <row r="15" spans="1:11" x14ac:dyDescent="0.15">
      <c r="A15" s="339"/>
      <c r="B15" s="340"/>
      <c r="C15" s="30" t="s">
        <v>52</v>
      </c>
      <c r="D15" s="47">
        <v>27000</v>
      </c>
      <c r="E15" s="47">
        <f>COUNTIFS(C25:C72,4,D25:D72,"&gt;6")+COUNTIFS(I25:I72,4,J25:J72,"&gt;6")</f>
        <v>0</v>
      </c>
      <c r="F15" s="319">
        <f t="shared" si="1"/>
        <v>0</v>
      </c>
      <c r="G15" s="320"/>
      <c r="H15" s="321"/>
      <c r="I15" s="129">
        <f>'〔記載例〕様式１（計画書）'!H36</f>
        <v>0.25</v>
      </c>
      <c r="J15" s="322">
        <f t="shared" si="0"/>
        <v>0</v>
      </c>
      <c r="K15" s="336"/>
    </row>
    <row r="16" spans="1:11" x14ac:dyDescent="0.15">
      <c r="A16" s="324" t="s">
        <v>26</v>
      </c>
      <c r="B16" s="325"/>
      <c r="C16" s="65" t="s">
        <v>28</v>
      </c>
      <c r="D16" s="66">
        <v>3000</v>
      </c>
      <c r="E16" s="66">
        <f>COUNTIFS(C25:C72,5,D25:D72,5)+COUNTIFS(I25:I72,5,J25:J72,5)</f>
        <v>0</v>
      </c>
      <c r="F16" s="330">
        <f t="shared" si="1"/>
        <v>0</v>
      </c>
      <c r="G16" s="331"/>
      <c r="H16" s="332"/>
      <c r="I16" s="93">
        <f>'〔記載例〕様式１（計画書）'!H37</f>
        <v>0.25</v>
      </c>
      <c r="J16" s="333">
        <f t="shared" si="0"/>
        <v>0</v>
      </c>
      <c r="K16" s="334"/>
    </row>
    <row r="17" spans="1:11" x14ac:dyDescent="0.15">
      <c r="A17" s="326"/>
      <c r="B17" s="327"/>
      <c r="C17" s="63" t="s">
        <v>53</v>
      </c>
      <c r="D17" s="69">
        <v>11000</v>
      </c>
      <c r="E17" s="69">
        <f>COUNTIFS(C25:C72,5,D25:D72,6)+COUNTIFS(I25:I72,5,J25:J72,6)</f>
        <v>0</v>
      </c>
      <c r="F17" s="283">
        <f t="shared" si="1"/>
        <v>0</v>
      </c>
      <c r="G17" s="284"/>
      <c r="H17" s="285"/>
      <c r="I17" s="91">
        <f>'〔記載例〕様式１（計画書）'!H38</f>
        <v>0.25</v>
      </c>
      <c r="J17" s="289">
        <f t="shared" si="0"/>
        <v>0</v>
      </c>
      <c r="K17" s="290"/>
    </row>
    <row r="18" spans="1:11" x14ac:dyDescent="0.15">
      <c r="A18" s="326"/>
      <c r="B18" s="327"/>
      <c r="C18" s="63" t="s">
        <v>54</v>
      </c>
      <c r="D18" s="69">
        <v>19000</v>
      </c>
      <c r="E18" s="69">
        <f>COUNTIFS(C25:C72,5,D25:D72,7)+COUNTIFS(I25:I72,5,J25:J72,7)</f>
        <v>0</v>
      </c>
      <c r="F18" s="283">
        <f t="shared" si="1"/>
        <v>0</v>
      </c>
      <c r="G18" s="284"/>
      <c r="H18" s="285"/>
      <c r="I18" s="91">
        <f>'〔記載例〕様式１（計画書）'!H39</f>
        <v>0.25</v>
      </c>
      <c r="J18" s="289">
        <f t="shared" si="0"/>
        <v>0</v>
      </c>
      <c r="K18" s="290"/>
    </row>
    <row r="19" spans="1:11" ht="14.25" thickBot="1" x14ac:dyDescent="0.2">
      <c r="A19" s="328"/>
      <c r="B19" s="329"/>
      <c r="C19" s="70" t="s">
        <v>55</v>
      </c>
      <c r="D19" s="71">
        <v>28000</v>
      </c>
      <c r="E19" s="71">
        <f>COUNTIFS(C25:C72,5,D25:D72,"&gt;7")+COUNTIFS(I25:I72,5,J25:J72,"&gt;7")</f>
        <v>0</v>
      </c>
      <c r="F19" s="335">
        <f>+D19*E19</f>
        <v>0</v>
      </c>
      <c r="G19" s="335"/>
      <c r="H19" s="335"/>
      <c r="I19" s="127">
        <f>'〔記載例〕様式１（計画書）'!H40</f>
        <v>0.25</v>
      </c>
      <c r="J19" s="322">
        <f t="shared" si="0"/>
        <v>0</v>
      </c>
      <c r="K19" s="336"/>
    </row>
    <row r="20" spans="1:11" ht="15" thickTop="1" thickBot="1" x14ac:dyDescent="0.2">
      <c r="A20" s="303" t="s">
        <v>11</v>
      </c>
      <c r="B20" s="304"/>
      <c r="C20" s="304"/>
      <c r="D20" s="304"/>
      <c r="E20" s="48">
        <f>SUM(E9:E19)</f>
        <v>8</v>
      </c>
      <c r="F20" s="305">
        <f>SUM(F9:H19)</f>
        <v>88000</v>
      </c>
      <c r="G20" s="305"/>
      <c r="H20" s="305"/>
      <c r="I20" s="35" t="s">
        <v>36</v>
      </c>
      <c r="J20" s="301">
        <f>SUM(J9:K19)</f>
        <v>22000</v>
      </c>
      <c r="K20" s="302"/>
    </row>
    <row r="21" spans="1:11" x14ac:dyDescent="0.15">
      <c r="A21" s="1"/>
      <c r="B21" s="1"/>
      <c r="C21" s="1"/>
      <c r="D21" s="1"/>
      <c r="E21" s="1"/>
      <c r="F21" s="1"/>
      <c r="G21" s="1"/>
      <c r="H21" s="1"/>
      <c r="I21" s="1"/>
      <c r="J21" s="1"/>
      <c r="K21" s="1"/>
    </row>
    <row r="22" spans="1:11" x14ac:dyDescent="0.15">
      <c r="A22" s="4" t="s">
        <v>69</v>
      </c>
      <c r="B22" s="4"/>
      <c r="C22" s="4"/>
      <c r="D22" s="4"/>
      <c r="E22" s="4"/>
      <c r="F22" s="4"/>
      <c r="G22" s="4"/>
      <c r="H22" s="4"/>
      <c r="I22" s="4"/>
      <c r="J22" s="4"/>
      <c r="K22" s="4"/>
    </row>
    <row r="23" spans="1:11" ht="6.75" customHeight="1" thickBot="1" x14ac:dyDescent="0.2">
      <c r="A23" s="8"/>
      <c r="B23" s="8"/>
      <c r="C23" s="8"/>
      <c r="D23" s="8"/>
      <c r="E23" s="8"/>
      <c r="F23" s="8"/>
      <c r="G23" s="8"/>
      <c r="H23" s="8"/>
      <c r="I23" s="8"/>
      <c r="J23" s="8"/>
      <c r="K23" s="8"/>
    </row>
    <row r="24" spans="1:11" ht="14.25" thickBot="1" x14ac:dyDescent="0.2">
      <c r="A24" s="7"/>
      <c r="B24" s="5" t="s">
        <v>0</v>
      </c>
      <c r="C24" s="6" t="s">
        <v>3</v>
      </c>
      <c r="D24" s="6" t="s">
        <v>2</v>
      </c>
      <c r="E24" s="33" t="s">
        <v>35</v>
      </c>
      <c r="F24" s="1"/>
      <c r="G24" s="7"/>
      <c r="H24" s="5" t="s">
        <v>0</v>
      </c>
      <c r="I24" s="6" t="s">
        <v>3</v>
      </c>
      <c r="J24" s="6" t="s">
        <v>2</v>
      </c>
      <c r="K24" s="33" t="s">
        <v>35</v>
      </c>
    </row>
    <row r="25" spans="1:11" x14ac:dyDescent="0.15">
      <c r="A25" s="293" t="s">
        <v>1</v>
      </c>
      <c r="B25" s="115" t="s">
        <v>86</v>
      </c>
      <c r="C25" s="116">
        <v>3</v>
      </c>
      <c r="D25" s="116">
        <v>5</v>
      </c>
      <c r="E25" s="72">
        <f>IF(AND(OR(C25=3,C25=4),D25=4),3000,IF(AND(OR(C25=3,C25=4),D25=5),11000,IF(AND(C25=3,D25&gt;5),19000,IF(AND(C25=4,D25=6),19000,IF(AND(C25=4,D25&gt;6),27000,IF(AND(C25=5,D25=7),19000,IF(AND(C25=5,D25&gt;7),28000,IF(AND(C25=5,D25=5),3000,IF(AND(C25=5,D25=6),11000,0)))))))))</f>
        <v>11000</v>
      </c>
      <c r="F25" s="1"/>
      <c r="G25" s="293" t="s">
        <v>12</v>
      </c>
      <c r="H25" s="117"/>
      <c r="I25" s="118"/>
      <c r="J25" s="118"/>
      <c r="K25" s="72">
        <f>IF(AND(OR(I25=3,I25=4),J25=4),3000,IF(AND(OR(I25=3,I25=4),J25=5),11000,IF(AND(I25=3,J25&gt;5),19000,IF(AND(I25=4,J25=6),19000,IF(AND(I25=4,J25&gt;6),27000,IF(AND(I25=5,J25=7),19000,IF(AND(I25=5,J25&gt;7),28000,IF(AND(I25=5,J25=5),3000,IF(AND(I25=5,J25=6),11000,0)))))))))</f>
        <v>0</v>
      </c>
    </row>
    <row r="26" spans="1:11" x14ac:dyDescent="0.15">
      <c r="A26" s="294"/>
      <c r="B26" s="119" t="s">
        <v>87</v>
      </c>
      <c r="C26" s="120">
        <v>3</v>
      </c>
      <c r="D26" s="120">
        <v>5</v>
      </c>
      <c r="E26" s="73">
        <f t="shared" ref="E26:E31" si="2">IF(AND(OR(C26=3,C26=4),D26=4),3000,IF(AND(OR(C26=3,C26=4),D26=5),11000,IF(AND(C26=3,D26&gt;5),19000,IF(AND(C26=4,D26=6),19000,IF(AND(C26=4,D26&gt;6),27000,IF(AND(C26=5,D26=7),19000,IF(AND(C26=5,D26&gt;7),28000,IF(AND(C26=5,D26=5),3000,IF(AND(C26=5,D26=6),11000,0)))))))))</f>
        <v>11000</v>
      </c>
      <c r="F26" s="1"/>
      <c r="G26" s="294"/>
      <c r="H26" s="121"/>
      <c r="I26" s="122"/>
      <c r="J26" s="122"/>
      <c r="K26" s="73">
        <f>IF(AND(OR(I26=3,I26=4),J26=4),3000,IF(AND(OR(I26=3,I26=4),J26=5),11000,IF(AND(I26=3,J26&gt;5),19000,IF(AND(I26=4,J26=6),19000,IF(AND(I26=4,J26&gt;6),27000,IF(AND(I26=5,J26=7),19000,IF(AND(I26=5,J26&gt;7),28000,IF(AND(I26=5,J26=5),3000,IF(AND(I26=5,J26=6),11000,0)))))))))</f>
        <v>0</v>
      </c>
    </row>
    <row r="27" spans="1:11" x14ac:dyDescent="0.15">
      <c r="A27" s="294"/>
      <c r="B27" s="121"/>
      <c r="C27" s="122"/>
      <c r="D27" s="122"/>
      <c r="E27" s="73">
        <f t="shared" si="2"/>
        <v>0</v>
      </c>
      <c r="F27" s="1"/>
      <c r="G27" s="294"/>
      <c r="H27" s="121"/>
      <c r="I27" s="122"/>
      <c r="J27" s="122"/>
      <c r="K27" s="73">
        <f t="shared" ref="K27:K31" si="3">IF(AND(OR(I27=3,I27=4),J27=4),3000,IF(AND(OR(I27=3,I27=4),J27=5),11000,IF(AND(I27=3,J27&gt;5),19000,IF(AND(I27=4,J27=6),19000,IF(AND(I27=4,J27&gt;6),27000,IF(AND(I27=5,J27=7),19000,IF(AND(I27=5,J27&gt;7),28000,IF(AND(I27=5,J27=5),3000,IF(AND(I27=5,J27=6),11000,0)))))))))</f>
        <v>0</v>
      </c>
    </row>
    <row r="28" spans="1:11" x14ac:dyDescent="0.15">
      <c r="A28" s="294"/>
      <c r="B28" s="121"/>
      <c r="C28" s="122"/>
      <c r="D28" s="122"/>
      <c r="E28" s="73">
        <f t="shared" si="2"/>
        <v>0</v>
      </c>
      <c r="F28" s="1"/>
      <c r="G28" s="294"/>
      <c r="H28" s="121"/>
      <c r="I28" s="122"/>
      <c r="J28" s="122"/>
      <c r="K28" s="73">
        <f t="shared" si="3"/>
        <v>0</v>
      </c>
    </row>
    <row r="29" spans="1:11" x14ac:dyDescent="0.15">
      <c r="A29" s="294"/>
      <c r="B29" s="121"/>
      <c r="C29" s="122"/>
      <c r="D29" s="122"/>
      <c r="E29" s="73">
        <f t="shared" si="2"/>
        <v>0</v>
      </c>
      <c r="F29" s="1"/>
      <c r="G29" s="294"/>
      <c r="H29" s="121"/>
      <c r="I29" s="122"/>
      <c r="J29" s="122"/>
      <c r="K29" s="73">
        <f t="shared" si="3"/>
        <v>0</v>
      </c>
    </row>
    <row r="30" spans="1:11" x14ac:dyDescent="0.15">
      <c r="A30" s="294"/>
      <c r="B30" s="121"/>
      <c r="C30" s="122"/>
      <c r="D30" s="122"/>
      <c r="E30" s="73">
        <f t="shared" si="2"/>
        <v>0</v>
      </c>
      <c r="F30" s="1"/>
      <c r="G30" s="294"/>
      <c r="H30" s="121"/>
      <c r="I30" s="122"/>
      <c r="J30" s="122"/>
      <c r="K30" s="73">
        <f t="shared" si="3"/>
        <v>0</v>
      </c>
    </row>
    <row r="31" spans="1:11" x14ac:dyDescent="0.15">
      <c r="A31" s="294"/>
      <c r="B31" s="123"/>
      <c r="C31" s="124"/>
      <c r="D31" s="124"/>
      <c r="E31" s="125">
        <f t="shared" si="2"/>
        <v>0</v>
      </c>
      <c r="F31" s="1"/>
      <c r="G31" s="294"/>
      <c r="H31" s="121"/>
      <c r="I31" s="122"/>
      <c r="J31" s="122"/>
      <c r="K31" s="73">
        <f t="shared" si="3"/>
        <v>0</v>
      </c>
    </row>
    <row r="32" spans="1:11" ht="14.25" thickBot="1" x14ac:dyDescent="0.2">
      <c r="A32" s="295"/>
      <c r="B32" s="126" t="s">
        <v>5</v>
      </c>
      <c r="C32" s="74"/>
      <c r="D32" s="74"/>
      <c r="E32" s="75">
        <f>SUM(E25:E31)</f>
        <v>22000</v>
      </c>
      <c r="F32" s="1"/>
      <c r="G32" s="295"/>
      <c r="H32" s="2" t="s">
        <v>5</v>
      </c>
      <c r="I32" s="3"/>
      <c r="J32" s="3"/>
      <c r="K32" s="34">
        <f>SUM(K25:K31)</f>
        <v>0</v>
      </c>
    </row>
    <row r="33" spans="1:11" x14ac:dyDescent="0.15">
      <c r="A33" s="299" t="s">
        <v>4</v>
      </c>
      <c r="B33" s="115" t="s">
        <v>86</v>
      </c>
      <c r="C33" s="116">
        <v>3</v>
      </c>
      <c r="D33" s="116">
        <v>5</v>
      </c>
      <c r="E33" s="72">
        <f>IF(AND(OR(C33=3,C33=4),D33=4),3000,IF(AND(OR(C33=3,C33=4),D33=5),11000,IF(AND(C33=3,D33&gt;5),19000,IF(AND(C33=4,D33=6),19000,IF(AND(C33=4,D33&gt;6),27000,IF(AND(C33=5,D33=7),19000,IF(AND(C33=5,D33&gt;7),28000,IF(AND(C33=5,D33=5),3000,IF(AND(C33=5,D33=6),11000,0)))))))))</f>
        <v>11000</v>
      </c>
      <c r="F33" s="1"/>
      <c r="G33" s="293" t="s">
        <v>13</v>
      </c>
      <c r="H33" s="117"/>
      <c r="I33" s="118"/>
      <c r="J33" s="118"/>
      <c r="K33" s="72">
        <f>IF(AND(OR(I33=3,I33=4),J33=4),3000,IF(AND(OR(I33=3,I33=4),J33=5),11000,IF(AND(I33=3,J33&gt;5),19000,IF(AND(I33=4,J33=6),19000,IF(AND(I33=4,J33&gt;6),27000,IF(AND(I33=5,J33=7),19000,IF(AND(I33=5,J33&gt;7),28000,IF(AND(I33=5,J33=5),3000,IF(AND(I33=5,J33=6),11000,0)))))))))</f>
        <v>0</v>
      </c>
    </row>
    <row r="34" spans="1:11" x14ac:dyDescent="0.15">
      <c r="A34" s="294"/>
      <c r="B34" s="119" t="s">
        <v>87</v>
      </c>
      <c r="C34" s="120">
        <v>3</v>
      </c>
      <c r="D34" s="120">
        <v>5</v>
      </c>
      <c r="E34" s="73">
        <f t="shared" ref="E34:E39" si="4">IF(AND(OR(C34=3,C34=4),D34=4),3000,IF(AND(OR(C34=3,C34=4),D34=5),11000,IF(AND(C34=3,D34&gt;5),19000,IF(AND(C34=4,D34=6),19000,IF(AND(C34=4,D34&gt;6),27000,IF(AND(C34=5,D34=7),19000,IF(AND(C34=5,D34&gt;7),28000,IF(AND(C34=5,D34=5),3000,IF(AND(C34=5,D34=6),11000,0)))))))))</f>
        <v>11000</v>
      </c>
      <c r="F34" s="1"/>
      <c r="G34" s="294"/>
      <c r="H34" s="121"/>
      <c r="I34" s="122"/>
      <c r="J34" s="122"/>
      <c r="K34" s="73">
        <f t="shared" ref="K34:K39" si="5">IF(AND(OR(I34=3,I34=4),J34=4),3000,IF(AND(OR(I34=3,I34=4),J34=5),11000,IF(AND(I34=3,J34&gt;5),19000,IF(AND(I34=4,J34=6),19000,IF(AND(I34=4,J34&gt;6),27000,IF(AND(I34=5,J34=7),19000,IF(AND(I34=5,J34&gt;7),28000,IF(AND(I34=5,J34=5),3000,IF(AND(I34=5,J34=6),11000,0)))))))))</f>
        <v>0</v>
      </c>
    </row>
    <row r="35" spans="1:11" x14ac:dyDescent="0.15">
      <c r="A35" s="294"/>
      <c r="B35" s="121"/>
      <c r="C35" s="122"/>
      <c r="D35" s="122"/>
      <c r="E35" s="73">
        <f t="shared" si="4"/>
        <v>0</v>
      </c>
      <c r="F35" s="1"/>
      <c r="G35" s="294"/>
      <c r="H35" s="121"/>
      <c r="I35" s="122"/>
      <c r="J35" s="122"/>
      <c r="K35" s="73">
        <f t="shared" si="5"/>
        <v>0</v>
      </c>
    </row>
    <row r="36" spans="1:11" x14ac:dyDescent="0.15">
      <c r="A36" s="294"/>
      <c r="B36" s="121"/>
      <c r="C36" s="122"/>
      <c r="D36" s="122"/>
      <c r="E36" s="73">
        <f t="shared" si="4"/>
        <v>0</v>
      </c>
      <c r="F36" s="1"/>
      <c r="G36" s="294"/>
      <c r="H36" s="121"/>
      <c r="I36" s="122"/>
      <c r="J36" s="122"/>
      <c r="K36" s="73">
        <f t="shared" si="5"/>
        <v>0</v>
      </c>
    </row>
    <row r="37" spans="1:11" x14ac:dyDescent="0.15">
      <c r="A37" s="294"/>
      <c r="B37" s="121"/>
      <c r="C37" s="122"/>
      <c r="D37" s="122"/>
      <c r="E37" s="73">
        <f t="shared" si="4"/>
        <v>0</v>
      </c>
      <c r="F37" s="1"/>
      <c r="G37" s="294"/>
      <c r="H37" s="121"/>
      <c r="I37" s="122"/>
      <c r="J37" s="122"/>
      <c r="K37" s="73">
        <f t="shared" si="5"/>
        <v>0</v>
      </c>
    </row>
    <row r="38" spans="1:11" x14ac:dyDescent="0.15">
      <c r="A38" s="294"/>
      <c r="B38" s="121"/>
      <c r="C38" s="122"/>
      <c r="D38" s="122"/>
      <c r="E38" s="73">
        <f t="shared" si="4"/>
        <v>0</v>
      </c>
      <c r="F38" s="1"/>
      <c r="G38" s="294"/>
      <c r="H38" s="121"/>
      <c r="I38" s="122"/>
      <c r="J38" s="122"/>
      <c r="K38" s="73">
        <f t="shared" si="5"/>
        <v>0</v>
      </c>
    </row>
    <row r="39" spans="1:11" x14ac:dyDescent="0.15">
      <c r="A39" s="294"/>
      <c r="B39" s="121"/>
      <c r="C39" s="122"/>
      <c r="D39" s="122"/>
      <c r="E39" s="73">
        <f t="shared" si="4"/>
        <v>0</v>
      </c>
      <c r="F39" s="1"/>
      <c r="G39" s="294"/>
      <c r="H39" s="121"/>
      <c r="I39" s="122"/>
      <c r="J39" s="122"/>
      <c r="K39" s="73">
        <f t="shared" si="5"/>
        <v>0</v>
      </c>
    </row>
    <row r="40" spans="1:11" ht="14.25" thickBot="1" x14ac:dyDescent="0.2">
      <c r="A40" s="300"/>
      <c r="B40" s="2" t="s">
        <v>5</v>
      </c>
      <c r="C40" s="3"/>
      <c r="D40" s="3"/>
      <c r="E40" s="34">
        <f>SUM(E33:E39)</f>
        <v>22000</v>
      </c>
      <c r="F40" s="1"/>
      <c r="G40" s="295"/>
      <c r="H40" s="2" t="s">
        <v>5</v>
      </c>
      <c r="I40" s="3"/>
      <c r="J40" s="3"/>
      <c r="K40" s="34">
        <f>SUM(K33:K39)</f>
        <v>0</v>
      </c>
    </row>
    <row r="41" spans="1:11" x14ac:dyDescent="0.15">
      <c r="A41" s="293" t="s">
        <v>6</v>
      </c>
      <c r="B41" s="115" t="s">
        <v>86</v>
      </c>
      <c r="C41" s="116">
        <v>3</v>
      </c>
      <c r="D41" s="116">
        <v>5</v>
      </c>
      <c r="E41" s="72">
        <f>IF(AND(OR(C41=3,C41=4),D41=4),3000,IF(AND(OR(C41=3,C41=4),D41=5),11000,IF(AND(C41=3,D41&gt;5),19000,IF(AND(C41=4,D41=6),19000,IF(AND(C41=4,D41&gt;6),27000,IF(AND(C41=5,D41=7),19000,IF(AND(C41=5,D41&gt;7),28000,IF(AND(C41=5,D41=5),3000,IF(AND(C41=5,D41=6),11000,0)))))))))</f>
        <v>11000</v>
      </c>
      <c r="F41" s="1"/>
      <c r="G41" s="293" t="s">
        <v>14</v>
      </c>
      <c r="H41" s="117"/>
      <c r="I41" s="118"/>
      <c r="J41" s="118"/>
      <c r="K41" s="72">
        <f>IF(AND(OR(I41=3,I41=4),J41=4),3000,IF(AND(OR(I41=3,I41=4),J41=5),11000,IF(AND(I41=3,J41&gt;5),19000,IF(AND(I41=4,J41=6),19000,IF(AND(I41=4,J41&gt;6),27000,IF(AND(I41=5,J41=7),19000,IF(AND(I41=5,J41&gt;7),28000,IF(AND(I41=5,J41=5),3000,IF(AND(I41=5,J41=6),11000,0)))))))))</f>
        <v>0</v>
      </c>
    </row>
    <row r="42" spans="1:11" x14ac:dyDescent="0.15">
      <c r="A42" s="294"/>
      <c r="B42" s="119" t="s">
        <v>87</v>
      </c>
      <c r="C42" s="120">
        <v>3</v>
      </c>
      <c r="D42" s="120">
        <v>5</v>
      </c>
      <c r="E42" s="73">
        <f t="shared" ref="E42:E47" si="6">IF(AND(OR(C42=3,C42=4),D42=4),3000,IF(AND(OR(C42=3,C42=4),D42=5),11000,IF(AND(C42=3,D42&gt;5),19000,IF(AND(C42=4,D42=6),19000,IF(AND(C42=4,D42&gt;6),27000,IF(AND(C42=5,D42=7),19000,IF(AND(C42=5,D42&gt;7),28000,IF(AND(C42=5,D42=5),3000,IF(AND(C42=5,D42=6),11000,0)))))))))</f>
        <v>11000</v>
      </c>
      <c r="F42" s="1"/>
      <c r="G42" s="294"/>
      <c r="H42" s="121"/>
      <c r="I42" s="122"/>
      <c r="J42" s="122"/>
      <c r="K42" s="73">
        <f t="shared" ref="K42:K47" si="7">IF(AND(OR(I42=3,I42=4),J42=4),3000,IF(AND(OR(I42=3,I42=4),J42=5),11000,IF(AND(I42=3,J42&gt;5),19000,IF(AND(I42=4,J42=6),19000,IF(AND(I42=4,J42&gt;6),27000,IF(AND(I42=5,J42=7),19000,IF(AND(I42=5,J42&gt;7),28000,IF(AND(I42=5,J42=5),3000,IF(AND(I42=5,J42=6),11000,0)))))))))</f>
        <v>0</v>
      </c>
    </row>
    <row r="43" spans="1:11" x14ac:dyDescent="0.15">
      <c r="A43" s="294"/>
      <c r="B43" s="121"/>
      <c r="C43" s="122"/>
      <c r="D43" s="122"/>
      <c r="E43" s="73">
        <f t="shared" si="6"/>
        <v>0</v>
      </c>
      <c r="F43" s="1"/>
      <c r="G43" s="294"/>
      <c r="H43" s="121"/>
      <c r="I43" s="122"/>
      <c r="J43" s="122"/>
      <c r="K43" s="73">
        <f t="shared" si="7"/>
        <v>0</v>
      </c>
    </row>
    <row r="44" spans="1:11" x14ac:dyDescent="0.15">
      <c r="A44" s="294"/>
      <c r="B44" s="121"/>
      <c r="C44" s="122"/>
      <c r="D44" s="122"/>
      <c r="E44" s="73">
        <f t="shared" si="6"/>
        <v>0</v>
      </c>
      <c r="F44" s="1"/>
      <c r="G44" s="294"/>
      <c r="H44" s="121"/>
      <c r="I44" s="122"/>
      <c r="J44" s="122"/>
      <c r="K44" s="73">
        <f t="shared" si="7"/>
        <v>0</v>
      </c>
    </row>
    <row r="45" spans="1:11" x14ac:dyDescent="0.15">
      <c r="A45" s="294"/>
      <c r="B45" s="121"/>
      <c r="C45" s="122"/>
      <c r="D45" s="122"/>
      <c r="E45" s="73">
        <f t="shared" si="6"/>
        <v>0</v>
      </c>
      <c r="F45" s="1"/>
      <c r="G45" s="294"/>
      <c r="H45" s="121"/>
      <c r="I45" s="122"/>
      <c r="J45" s="122"/>
      <c r="K45" s="73">
        <f t="shared" si="7"/>
        <v>0</v>
      </c>
    </row>
    <row r="46" spans="1:11" x14ac:dyDescent="0.15">
      <c r="A46" s="294"/>
      <c r="B46" s="121"/>
      <c r="C46" s="122"/>
      <c r="D46" s="122"/>
      <c r="E46" s="73">
        <f t="shared" si="6"/>
        <v>0</v>
      </c>
      <c r="F46" s="1"/>
      <c r="G46" s="294"/>
      <c r="H46" s="121"/>
      <c r="I46" s="122"/>
      <c r="J46" s="122"/>
      <c r="K46" s="73">
        <f t="shared" si="7"/>
        <v>0</v>
      </c>
    </row>
    <row r="47" spans="1:11" x14ac:dyDescent="0.15">
      <c r="A47" s="294"/>
      <c r="B47" s="121"/>
      <c r="C47" s="122"/>
      <c r="D47" s="122"/>
      <c r="E47" s="73">
        <f t="shared" si="6"/>
        <v>0</v>
      </c>
      <c r="F47" s="1"/>
      <c r="G47" s="294"/>
      <c r="H47" s="121"/>
      <c r="I47" s="122"/>
      <c r="J47" s="122"/>
      <c r="K47" s="73">
        <f t="shared" si="7"/>
        <v>0</v>
      </c>
    </row>
    <row r="48" spans="1:11" ht="14.25" thickBot="1" x14ac:dyDescent="0.2">
      <c r="A48" s="295"/>
      <c r="B48" s="2" t="s">
        <v>5</v>
      </c>
      <c r="C48" s="3"/>
      <c r="D48" s="3"/>
      <c r="E48" s="34">
        <f>SUM(E41:E47)</f>
        <v>22000</v>
      </c>
      <c r="F48" s="1"/>
      <c r="G48" s="295"/>
      <c r="H48" s="2" t="s">
        <v>5</v>
      </c>
      <c r="I48" s="3"/>
      <c r="J48" s="3"/>
      <c r="K48" s="34">
        <f>SUM(K41:K47)</f>
        <v>0</v>
      </c>
    </row>
    <row r="49" spans="1:11" x14ac:dyDescent="0.15">
      <c r="A49" s="299" t="s">
        <v>7</v>
      </c>
      <c r="B49" s="115" t="s">
        <v>86</v>
      </c>
      <c r="C49" s="116">
        <v>3</v>
      </c>
      <c r="D49" s="116">
        <v>5</v>
      </c>
      <c r="E49" s="72">
        <f>IF(AND(OR(C49=3,C49=4),D49=4),3000,IF(AND(OR(C49=3,C49=4),D49=5),11000,IF(AND(C49=3,D49&gt;5),19000,IF(AND(C49=4,D49=6),19000,IF(AND(C49=4,D49&gt;6),27000,IF(AND(C49=5,D49=7),19000,IF(AND(C49=5,D49&gt;7),28000,IF(AND(C49=5,D49=5),3000,IF(AND(C49=5,D49=6),11000,0)))))))))</f>
        <v>11000</v>
      </c>
      <c r="F49" s="1"/>
      <c r="G49" s="293" t="s">
        <v>15</v>
      </c>
      <c r="H49" s="117"/>
      <c r="I49" s="118"/>
      <c r="J49" s="118"/>
      <c r="K49" s="72">
        <f>IF(AND(OR(I49=3,I49=4),J49=4),3000,IF(AND(OR(I49=3,I49=4),J49=5),11000,IF(AND(I49=3,J49&gt;5),19000,IF(AND(I49=4,J49=6),19000,IF(AND(I49=4,J49&gt;6),27000,IF(AND(I49=5,J49=7),19000,IF(AND(I49=5,J49&gt;7),28000,IF(AND(I49=5,J49=5),3000,IF(AND(I49=5,J49=6),11000,0)))))))))</f>
        <v>0</v>
      </c>
    </row>
    <row r="50" spans="1:11" x14ac:dyDescent="0.15">
      <c r="A50" s="294"/>
      <c r="B50" s="121"/>
      <c r="C50" s="122"/>
      <c r="D50" s="122"/>
      <c r="E50" s="73">
        <f t="shared" ref="E50:E55" si="8">IF(AND(OR(C50=3,C50=4),D50=4),3000,IF(AND(OR(C50=3,C50=4),D50=5),11000,IF(AND(C50=3,D50&gt;5),19000,IF(AND(C50=4,D50=6),19000,IF(AND(C50=4,D50&gt;6),27000,IF(AND(C50=5,D50=7),19000,IF(AND(C50=5,D50&gt;7),28000,IF(AND(C50=5,D50=5),3000,IF(AND(C50=5,D50=6),11000,0)))))))))</f>
        <v>0</v>
      </c>
      <c r="F50" s="1"/>
      <c r="G50" s="294"/>
      <c r="H50" s="121"/>
      <c r="I50" s="122"/>
      <c r="J50" s="122"/>
      <c r="K50" s="73">
        <f t="shared" ref="K50:K55" si="9">IF(AND(OR(I50=3,I50=4),J50=4),3000,IF(AND(OR(I50=3,I50=4),J50=5),11000,IF(AND(I50=3,J50&gt;5),19000,IF(AND(I50=4,J50=6),19000,IF(AND(I50=4,J50&gt;6),27000,IF(AND(I50=5,J50=7),19000,IF(AND(I50=5,J50&gt;7),28000,IF(AND(I50=5,J50=5),3000,IF(AND(I50=5,J50=6),11000,0)))))))))</f>
        <v>0</v>
      </c>
    </row>
    <row r="51" spans="1:11" x14ac:dyDescent="0.15">
      <c r="A51" s="294"/>
      <c r="B51" s="121"/>
      <c r="C51" s="122"/>
      <c r="D51" s="122"/>
      <c r="E51" s="73">
        <f t="shared" si="8"/>
        <v>0</v>
      </c>
      <c r="F51" s="1"/>
      <c r="G51" s="294"/>
      <c r="H51" s="121"/>
      <c r="I51" s="122"/>
      <c r="J51" s="122"/>
      <c r="K51" s="73">
        <f t="shared" si="9"/>
        <v>0</v>
      </c>
    </row>
    <row r="52" spans="1:11" x14ac:dyDescent="0.15">
      <c r="A52" s="294"/>
      <c r="B52" s="121"/>
      <c r="C52" s="122"/>
      <c r="D52" s="122"/>
      <c r="E52" s="73">
        <f t="shared" si="8"/>
        <v>0</v>
      </c>
      <c r="F52" s="1"/>
      <c r="G52" s="294"/>
      <c r="H52" s="121"/>
      <c r="I52" s="122"/>
      <c r="J52" s="122"/>
      <c r="K52" s="73">
        <f t="shared" si="9"/>
        <v>0</v>
      </c>
    </row>
    <row r="53" spans="1:11" x14ac:dyDescent="0.15">
      <c r="A53" s="294"/>
      <c r="B53" s="121"/>
      <c r="C53" s="122"/>
      <c r="D53" s="122"/>
      <c r="E53" s="73">
        <f t="shared" si="8"/>
        <v>0</v>
      </c>
      <c r="F53" s="1"/>
      <c r="G53" s="294"/>
      <c r="H53" s="121"/>
      <c r="I53" s="122"/>
      <c r="J53" s="122"/>
      <c r="K53" s="73">
        <f t="shared" si="9"/>
        <v>0</v>
      </c>
    </row>
    <row r="54" spans="1:11" x14ac:dyDescent="0.15">
      <c r="A54" s="294"/>
      <c r="B54" s="121"/>
      <c r="C54" s="122"/>
      <c r="D54" s="122"/>
      <c r="E54" s="73">
        <f t="shared" si="8"/>
        <v>0</v>
      </c>
      <c r="F54" s="1"/>
      <c r="G54" s="294"/>
      <c r="H54" s="121"/>
      <c r="I54" s="122"/>
      <c r="J54" s="122"/>
      <c r="K54" s="73">
        <f t="shared" si="9"/>
        <v>0</v>
      </c>
    </row>
    <row r="55" spans="1:11" x14ac:dyDescent="0.15">
      <c r="A55" s="294"/>
      <c r="B55" s="121"/>
      <c r="C55" s="122"/>
      <c r="D55" s="122"/>
      <c r="E55" s="73">
        <f t="shared" si="8"/>
        <v>0</v>
      </c>
      <c r="F55" s="1"/>
      <c r="G55" s="294"/>
      <c r="H55" s="121"/>
      <c r="I55" s="122"/>
      <c r="J55" s="122"/>
      <c r="K55" s="73">
        <f t="shared" si="9"/>
        <v>0</v>
      </c>
    </row>
    <row r="56" spans="1:11" ht="14.25" thickBot="1" x14ac:dyDescent="0.2">
      <c r="A56" s="300"/>
      <c r="B56" s="2" t="s">
        <v>5</v>
      </c>
      <c r="C56" s="3"/>
      <c r="D56" s="3"/>
      <c r="E56" s="34">
        <f>SUM(E49:E55)</f>
        <v>11000</v>
      </c>
      <c r="F56" s="1"/>
      <c r="G56" s="295"/>
      <c r="H56" s="2" t="s">
        <v>5</v>
      </c>
      <c r="I56" s="3"/>
      <c r="J56" s="3"/>
      <c r="K56" s="34">
        <f>SUM(K49:K55)</f>
        <v>0</v>
      </c>
    </row>
    <row r="57" spans="1:11" x14ac:dyDescent="0.15">
      <c r="A57" s="293" t="s">
        <v>8</v>
      </c>
      <c r="B57" s="115" t="s">
        <v>86</v>
      </c>
      <c r="C57" s="116">
        <v>3</v>
      </c>
      <c r="D57" s="116">
        <v>5</v>
      </c>
      <c r="E57" s="72">
        <f>IF(AND(OR(C57=3,C57=4),D57=4),3000,IF(AND(OR(C57=3,C57=4),D57=5),11000,IF(AND(C57=3,D57&gt;5),19000,IF(AND(C57=4,D57=6),19000,IF(AND(C57=4,D57&gt;6),27000,IF(AND(C57=5,D57=7),19000,IF(AND(C57=5,D57&gt;7),28000,IF(AND(C57=5,D57=5),3000,IF(AND(C57=5,D57=6),11000,0)))))))))</f>
        <v>11000</v>
      </c>
      <c r="F57" s="1"/>
      <c r="G57" s="293" t="s">
        <v>16</v>
      </c>
      <c r="H57" s="117"/>
      <c r="I57" s="118"/>
      <c r="J57" s="118"/>
      <c r="K57" s="72">
        <f>IF(AND(OR(I57=3,I57=4),J57=4),3000,IF(AND(OR(I57=3,I57=4),J57=5),11000,IF(AND(I57=3,J57&gt;5),19000,IF(AND(I57=4,J57=6),19000,IF(AND(I57=4,J57&gt;6),27000,IF(AND(I57=5,J57=7),19000,IF(AND(I57=5,J57&gt;7),28000,IF(AND(I57=5,J57=5),3000,IF(AND(I57=5,J57=6),11000,0)))))))))</f>
        <v>0</v>
      </c>
    </row>
    <row r="58" spans="1:11" x14ac:dyDescent="0.15">
      <c r="A58" s="294"/>
      <c r="B58" s="121"/>
      <c r="C58" s="122"/>
      <c r="D58" s="122"/>
      <c r="E58" s="73">
        <f t="shared" ref="E58:E63" si="10">IF(AND(OR(C58=3,C58=4),D58=4),3000,IF(AND(OR(C58=3,C58=4),D58=5),11000,IF(AND(C58=3,D58&gt;5),19000,IF(AND(C58=4,D58=6),19000,IF(AND(C58=4,D58&gt;6),27000,IF(AND(C58=5,D58=7),19000,IF(AND(C58=5,D58&gt;7),28000,IF(AND(C58=5,D58=5),3000,IF(AND(C58=5,D58=6),11000,0)))))))))</f>
        <v>0</v>
      </c>
      <c r="F58" s="1"/>
      <c r="G58" s="294"/>
      <c r="H58" s="121"/>
      <c r="I58" s="122"/>
      <c r="J58" s="122"/>
      <c r="K58" s="73">
        <f t="shared" ref="K58:K63" si="11">IF(AND(OR(I58=3,I58=4),J58=4),3000,IF(AND(OR(I58=3,I58=4),J58=5),11000,IF(AND(I58=3,J58&gt;5),19000,IF(AND(I58=4,J58=6),19000,IF(AND(I58=4,J58&gt;6),27000,IF(AND(I58=5,J58=7),19000,IF(AND(I58=5,J58&gt;7),28000,IF(AND(I58=5,J58=5),3000,IF(AND(I58=5,J58=6),11000,0)))))))))</f>
        <v>0</v>
      </c>
    </row>
    <row r="59" spans="1:11" x14ac:dyDescent="0.15">
      <c r="A59" s="294"/>
      <c r="B59" s="121"/>
      <c r="C59" s="122"/>
      <c r="D59" s="122"/>
      <c r="E59" s="73">
        <f t="shared" si="10"/>
        <v>0</v>
      </c>
      <c r="F59" s="1"/>
      <c r="G59" s="294"/>
      <c r="H59" s="121"/>
      <c r="I59" s="122"/>
      <c r="J59" s="122"/>
      <c r="K59" s="73">
        <f t="shared" si="11"/>
        <v>0</v>
      </c>
    </row>
    <row r="60" spans="1:11" x14ac:dyDescent="0.15">
      <c r="A60" s="294"/>
      <c r="B60" s="121"/>
      <c r="C60" s="122"/>
      <c r="D60" s="122"/>
      <c r="E60" s="73">
        <f t="shared" si="10"/>
        <v>0</v>
      </c>
      <c r="F60" s="1"/>
      <c r="G60" s="294"/>
      <c r="H60" s="121"/>
      <c r="I60" s="122"/>
      <c r="J60" s="122"/>
      <c r="K60" s="73">
        <f t="shared" si="11"/>
        <v>0</v>
      </c>
    </row>
    <row r="61" spans="1:11" x14ac:dyDescent="0.15">
      <c r="A61" s="294"/>
      <c r="B61" s="121"/>
      <c r="C61" s="122"/>
      <c r="D61" s="122"/>
      <c r="E61" s="73">
        <f t="shared" si="10"/>
        <v>0</v>
      </c>
      <c r="F61" s="1"/>
      <c r="G61" s="294"/>
      <c r="H61" s="121"/>
      <c r="I61" s="122"/>
      <c r="J61" s="122"/>
      <c r="K61" s="73">
        <f t="shared" si="11"/>
        <v>0</v>
      </c>
    </row>
    <row r="62" spans="1:11" x14ac:dyDescent="0.15">
      <c r="A62" s="294"/>
      <c r="B62" s="121"/>
      <c r="C62" s="122"/>
      <c r="D62" s="122"/>
      <c r="E62" s="73">
        <f t="shared" si="10"/>
        <v>0</v>
      </c>
      <c r="F62" s="1"/>
      <c r="G62" s="294"/>
      <c r="H62" s="121"/>
      <c r="I62" s="122"/>
      <c r="J62" s="122"/>
      <c r="K62" s="73">
        <f t="shared" si="11"/>
        <v>0</v>
      </c>
    </row>
    <row r="63" spans="1:11" x14ac:dyDescent="0.15">
      <c r="A63" s="294"/>
      <c r="B63" s="121"/>
      <c r="C63" s="122"/>
      <c r="D63" s="122"/>
      <c r="E63" s="73">
        <f t="shared" si="10"/>
        <v>0</v>
      </c>
      <c r="F63" s="1"/>
      <c r="G63" s="294"/>
      <c r="H63" s="121"/>
      <c r="I63" s="122"/>
      <c r="J63" s="122"/>
      <c r="K63" s="73">
        <f t="shared" si="11"/>
        <v>0</v>
      </c>
    </row>
    <row r="64" spans="1:11" ht="14.25" thickBot="1" x14ac:dyDescent="0.2">
      <c r="A64" s="295"/>
      <c r="B64" s="2" t="s">
        <v>5</v>
      </c>
      <c r="C64" s="3"/>
      <c r="D64" s="3"/>
      <c r="E64" s="34">
        <f>SUM(E57:E63)</f>
        <v>11000</v>
      </c>
      <c r="F64" s="1"/>
      <c r="G64" s="295"/>
      <c r="H64" s="2" t="s">
        <v>5</v>
      </c>
      <c r="I64" s="3"/>
      <c r="J64" s="3"/>
      <c r="K64" s="34">
        <f>SUM(K57:K63)</f>
        <v>0</v>
      </c>
    </row>
    <row r="65" spans="1:11" x14ac:dyDescent="0.15">
      <c r="A65" s="293" t="s">
        <v>9</v>
      </c>
      <c r="B65" s="117"/>
      <c r="C65" s="118"/>
      <c r="D65" s="118"/>
      <c r="E65" s="72">
        <f>IF(AND(OR(C65=3,C65=4),D65=4),3000,IF(AND(OR(C65=3,C65=4),D65=5),11000,IF(AND(C65=3,D65&gt;5),19000,IF(AND(C65=4,D65=6),19000,IF(AND(C65=4,D65&gt;6),27000,IF(AND(C65=5,D65=7),19000,IF(AND(C65=5,D65&gt;7),28000,IF(AND(C65=5,D65=5),3000,IF(AND(C65=5,D65=6),11000,0)))))))))</f>
        <v>0</v>
      </c>
      <c r="F65" s="1"/>
      <c r="G65" s="293" t="s">
        <v>17</v>
      </c>
      <c r="H65" s="117"/>
      <c r="I65" s="118"/>
      <c r="J65" s="118"/>
      <c r="K65" s="72">
        <f>IF(AND(OR(I65=3,I65=4),J65=4),3000,IF(AND(OR(I65=3,I65=4),J65=5),11000,IF(AND(I65=3,J65&gt;5),19000,IF(AND(I65=4,J65=6),19000,IF(AND(I65=4,J65&gt;6),27000,IF(AND(I65=5,J65=7),19000,IF(AND(I65=5,J65&gt;7),28000,IF(AND(I65=5,J65=5),3000,IF(AND(I65=5,J65=6),11000,0)))))))))</f>
        <v>0</v>
      </c>
    </row>
    <row r="66" spans="1:11" x14ac:dyDescent="0.15">
      <c r="A66" s="294"/>
      <c r="B66" s="121"/>
      <c r="C66" s="122"/>
      <c r="D66" s="122"/>
      <c r="E66" s="73">
        <f t="shared" ref="E66:E71" si="12">IF(AND(OR(C66=3,C66=4),D66=4),3000,IF(AND(OR(C66=3,C66=4),D66=5),11000,IF(AND(C66=3,D66&gt;5),19000,IF(AND(C66=4,D66=6),19000,IF(AND(C66=4,D66&gt;6),27000,IF(AND(C66=5,D66=7),19000,IF(AND(C66=5,D66&gt;7),28000,IF(AND(C66=5,D66=5),3000,IF(AND(C66=5,D66=6),11000,0)))))))))</f>
        <v>0</v>
      </c>
      <c r="F66" s="1"/>
      <c r="G66" s="294"/>
      <c r="H66" s="121"/>
      <c r="I66" s="122"/>
      <c r="J66" s="122"/>
      <c r="K66" s="73">
        <f t="shared" ref="K66:K71" si="13">IF(AND(OR(I66=3,I66=4),J66=4),3000,IF(AND(OR(I66=3,I66=4),J66=5),11000,IF(AND(I66=3,J66&gt;5),19000,IF(AND(I66=4,J66=6),19000,IF(AND(I66=4,J66&gt;6),27000,IF(AND(I66=5,J66=7),19000,IF(AND(I66=5,J66&gt;7),28000,IF(AND(I66=5,J66=5),3000,IF(AND(I66=5,J66=6),11000,0)))))))))</f>
        <v>0</v>
      </c>
    </row>
    <row r="67" spans="1:11" x14ac:dyDescent="0.15">
      <c r="A67" s="294"/>
      <c r="B67" s="121"/>
      <c r="C67" s="122"/>
      <c r="D67" s="122"/>
      <c r="E67" s="73">
        <f t="shared" si="12"/>
        <v>0</v>
      </c>
      <c r="F67" s="1"/>
      <c r="G67" s="294"/>
      <c r="H67" s="121"/>
      <c r="I67" s="122"/>
      <c r="J67" s="122"/>
      <c r="K67" s="73">
        <f t="shared" si="13"/>
        <v>0</v>
      </c>
    </row>
    <row r="68" spans="1:11" x14ac:dyDescent="0.15">
      <c r="A68" s="294"/>
      <c r="B68" s="121"/>
      <c r="C68" s="122"/>
      <c r="D68" s="122"/>
      <c r="E68" s="73">
        <f t="shared" si="12"/>
        <v>0</v>
      </c>
      <c r="F68" s="1"/>
      <c r="G68" s="294"/>
      <c r="H68" s="121"/>
      <c r="I68" s="122"/>
      <c r="J68" s="122"/>
      <c r="K68" s="73">
        <f t="shared" si="13"/>
        <v>0</v>
      </c>
    </row>
    <row r="69" spans="1:11" x14ac:dyDescent="0.15">
      <c r="A69" s="294"/>
      <c r="B69" s="121"/>
      <c r="C69" s="122"/>
      <c r="D69" s="122"/>
      <c r="E69" s="73">
        <f t="shared" si="12"/>
        <v>0</v>
      </c>
      <c r="F69" s="1"/>
      <c r="G69" s="294"/>
      <c r="H69" s="121"/>
      <c r="I69" s="122"/>
      <c r="J69" s="122"/>
      <c r="K69" s="73">
        <f t="shared" si="13"/>
        <v>0</v>
      </c>
    </row>
    <row r="70" spans="1:11" x14ac:dyDescent="0.15">
      <c r="A70" s="294"/>
      <c r="B70" s="121"/>
      <c r="C70" s="122"/>
      <c r="D70" s="122"/>
      <c r="E70" s="73">
        <f t="shared" si="12"/>
        <v>0</v>
      </c>
      <c r="F70" s="1"/>
      <c r="G70" s="294"/>
      <c r="H70" s="121"/>
      <c r="I70" s="122"/>
      <c r="J70" s="122"/>
      <c r="K70" s="73">
        <f t="shared" si="13"/>
        <v>0</v>
      </c>
    </row>
    <row r="71" spans="1:11" x14ac:dyDescent="0.15">
      <c r="A71" s="294"/>
      <c r="B71" s="121"/>
      <c r="C71" s="122"/>
      <c r="D71" s="122"/>
      <c r="E71" s="73">
        <f t="shared" si="12"/>
        <v>0</v>
      </c>
      <c r="F71" s="1"/>
      <c r="G71" s="294"/>
      <c r="H71" s="121"/>
      <c r="I71" s="122"/>
      <c r="J71" s="122"/>
      <c r="K71" s="73">
        <f t="shared" si="13"/>
        <v>0</v>
      </c>
    </row>
    <row r="72" spans="1:11" ht="14.25" thickBot="1" x14ac:dyDescent="0.2">
      <c r="A72" s="295"/>
      <c r="B72" s="2" t="s">
        <v>5</v>
      </c>
      <c r="C72" s="3"/>
      <c r="D72" s="3"/>
      <c r="E72" s="34">
        <f>SUM(E65:E71)</f>
        <v>0</v>
      </c>
      <c r="F72" s="1"/>
      <c r="G72" s="298"/>
      <c r="H72" s="110" t="s">
        <v>5</v>
      </c>
      <c r="I72" s="111"/>
      <c r="J72" s="111"/>
      <c r="K72" s="112">
        <f>SUM(K65:K71)</f>
        <v>0</v>
      </c>
    </row>
    <row r="73" spans="1:11" ht="14.25" thickBot="1" x14ac:dyDescent="0.2">
      <c r="A73" s="1"/>
      <c r="B73" s="1"/>
      <c r="C73" s="1"/>
      <c r="D73" s="1"/>
      <c r="E73" s="32"/>
      <c r="F73" s="31"/>
      <c r="G73" s="296" t="s">
        <v>10</v>
      </c>
      <c r="H73" s="297"/>
      <c r="I73" s="74"/>
      <c r="J73" s="74"/>
      <c r="K73" s="75">
        <f>SUM(E32,E40,E48,E56,E64,E72,K72,K64,K56,K48,K40,K32)</f>
        <v>88000</v>
      </c>
    </row>
    <row r="74" spans="1:11" x14ac:dyDescent="0.15">
      <c r="A74" s="1" t="s">
        <v>73</v>
      </c>
      <c r="B74" s="1"/>
      <c r="C74" s="1"/>
      <c r="D74" s="1"/>
      <c r="E74" s="1"/>
      <c r="F74" s="1"/>
      <c r="G74" s="1"/>
      <c r="H74" s="1"/>
      <c r="I74" s="1"/>
      <c r="J74" s="1"/>
      <c r="K74" s="1"/>
    </row>
  </sheetData>
  <mergeCells count="49">
    <mergeCell ref="J9:K9"/>
    <mergeCell ref="F11:H11"/>
    <mergeCell ref="J11:K11"/>
    <mergeCell ref="A16:B19"/>
    <mergeCell ref="F16:H16"/>
    <mergeCell ref="J16:K16"/>
    <mergeCell ref="F19:H19"/>
    <mergeCell ref="J19:K19"/>
    <mergeCell ref="A9:B11"/>
    <mergeCell ref="F9:H9"/>
    <mergeCell ref="A12:B15"/>
    <mergeCell ref="F12:H12"/>
    <mergeCell ref="J12:K12"/>
    <mergeCell ref="F15:H15"/>
    <mergeCell ref="J15:K15"/>
    <mergeCell ref="F10:H10"/>
    <mergeCell ref="A1:K1"/>
    <mergeCell ref="A7:C7"/>
    <mergeCell ref="D7:D8"/>
    <mergeCell ref="E7:E8"/>
    <mergeCell ref="F7:H8"/>
    <mergeCell ref="I7:I8"/>
    <mergeCell ref="J7:K8"/>
    <mergeCell ref="A8:B8"/>
    <mergeCell ref="J20:K20"/>
    <mergeCell ref="A25:A32"/>
    <mergeCell ref="G25:G32"/>
    <mergeCell ref="A20:D20"/>
    <mergeCell ref="F20:H20"/>
    <mergeCell ref="A33:A40"/>
    <mergeCell ref="G33:G40"/>
    <mergeCell ref="A41:A48"/>
    <mergeCell ref="G41:G48"/>
    <mergeCell ref="A49:A56"/>
    <mergeCell ref="G49:G56"/>
    <mergeCell ref="G57:G64"/>
    <mergeCell ref="G73:H73"/>
    <mergeCell ref="A65:A72"/>
    <mergeCell ref="G65:G72"/>
    <mergeCell ref="A57:A64"/>
    <mergeCell ref="F13:H13"/>
    <mergeCell ref="F14:H14"/>
    <mergeCell ref="F17:H17"/>
    <mergeCell ref="F18:H18"/>
    <mergeCell ref="J10:K10"/>
    <mergeCell ref="J13:K13"/>
    <mergeCell ref="J14:K14"/>
    <mergeCell ref="J17:K17"/>
    <mergeCell ref="J18:K18"/>
  </mergeCells>
  <phoneticPr fontId="1"/>
  <dataValidations count="2">
    <dataValidation type="whole" allowBlank="1" showInputMessage="1" showErrorMessage="1" sqref="I25:I73 C25:C72" xr:uid="{00000000-0002-0000-0200-000000000000}">
      <formula1>3</formula1>
      <formula2>5</formula2>
    </dataValidation>
    <dataValidation type="whole" allowBlank="1" showInputMessage="1" showErrorMessage="1" sqref="J25:J73 D25:D72" xr:uid="{00000000-0002-0000-0200-000001000000}">
      <formula1>0</formula1>
      <formula2>100</formula2>
    </dataValidation>
  </dataValidation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K74"/>
  <sheetViews>
    <sheetView view="pageBreakPreview" zoomScale="85" zoomScaleNormal="90" zoomScaleSheetLayoutView="85" workbookViewId="0">
      <selection activeCell="C3" sqref="C3"/>
    </sheetView>
  </sheetViews>
  <sheetFormatPr defaultRowHeight="13.5" x14ac:dyDescent="0.15"/>
  <cols>
    <col min="1" max="1" width="2.75" customWidth="1"/>
    <col min="2" max="2" width="13.25" customWidth="1"/>
    <col min="3" max="4" width="10.5" customWidth="1"/>
    <col min="5" max="5" width="12.625" customWidth="1"/>
    <col min="6" max="6" width="3" customWidth="1"/>
    <col min="7" max="7" width="3.125" customWidth="1"/>
    <col min="8" max="8" width="14" customWidth="1"/>
    <col min="9" max="10" width="10.625" customWidth="1"/>
    <col min="11" max="11" width="13" customWidth="1"/>
  </cols>
  <sheetData>
    <row r="1" spans="1:11" ht="20.25" customHeight="1" x14ac:dyDescent="0.15">
      <c r="A1" s="306" t="s">
        <v>66</v>
      </c>
      <c r="B1" s="306"/>
      <c r="C1" s="306"/>
      <c r="D1" s="306"/>
      <c r="E1" s="306"/>
      <c r="F1" s="306"/>
      <c r="G1" s="306"/>
      <c r="H1" s="306"/>
      <c r="I1" s="306"/>
      <c r="J1" s="306"/>
      <c r="K1" s="306"/>
    </row>
    <row r="2" spans="1:11" ht="10.5" customHeight="1" x14ac:dyDescent="0.15">
      <c r="A2" s="44"/>
      <c r="B2" s="45"/>
      <c r="C2" s="45"/>
      <c r="D2" s="45"/>
      <c r="E2" s="45"/>
      <c r="F2" s="45"/>
      <c r="G2" s="45"/>
      <c r="H2" s="45"/>
      <c r="I2" s="45"/>
      <c r="J2" s="45"/>
      <c r="K2" s="45"/>
    </row>
    <row r="3" spans="1:11" ht="18" customHeight="1" x14ac:dyDescent="0.15">
      <c r="A3" s="88" t="s">
        <v>70</v>
      </c>
      <c r="B3" s="88"/>
      <c r="C3" s="114" t="s">
        <v>90</v>
      </c>
    </row>
    <row r="5" spans="1:11" x14ac:dyDescent="0.15">
      <c r="A5" s="4" t="s">
        <v>68</v>
      </c>
      <c r="B5" s="4"/>
      <c r="C5" s="4"/>
      <c r="D5" s="4"/>
      <c r="E5" s="4"/>
      <c r="F5" s="4"/>
      <c r="G5" s="4"/>
      <c r="H5" s="4"/>
      <c r="I5" s="4"/>
      <c r="J5" s="4"/>
      <c r="K5" s="4"/>
    </row>
    <row r="6" spans="1:11" ht="6.75" customHeight="1" thickBot="1" x14ac:dyDescent="0.2">
      <c r="A6" s="8"/>
      <c r="B6" s="8"/>
      <c r="C6" s="8"/>
      <c r="D6" s="8"/>
      <c r="E6" s="8"/>
      <c r="F6" s="8"/>
      <c r="G6" s="8"/>
      <c r="H6" s="8"/>
      <c r="I6" s="8"/>
      <c r="J6" s="8"/>
      <c r="K6" s="8"/>
    </row>
    <row r="7" spans="1:11" x14ac:dyDescent="0.15">
      <c r="A7" s="307" t="s">
        <v>33</v>
      </c>
      <c r="B7" s="308"/>
      <c r="C7" s="308"/>
      <c r="D7" s="309" t="s">
        <v>25</v>
      </c>
      <c r="E7" s="309" t="s">
        <v>30</v>
      </c>
      <c r="F7" s="309" t="s">
        <v>35</v>
      </c>
      <c r="G7" s="309"/>
      <c r="H7" s="309"/>
      <c r="I7" s="309" t="s">
        <v>34</v>
      </c>
      <c r="J7" s="311" t="s">
        <v>37</v>
      </c>
      <c r="K7" s="312"/>
    </row>
    <row r="8" spans="1:11" ht="14.25" thickBot="1" x14ac:dyDescent="0.2">
      <c r="A8" s="315" t="s">
        <v>31</v>
      </c>
      <c r="B8" s="316"/>
      <c r="C8" s="9" t="s">
        <v>2</v>
      </c>
      <c r="D8" s="310"/>
      <c r="E8" s="310"/>
      <c r="F8" s="310"/>
      <c r="G8" s="310"/>
      <c r="H8" s="310"/>
      <c r="I8" s="310"/>
      <c r="J8" s="313"/>
      <c r="K8" s="314"/>
    </row>
    <row r="9" spans="1:11" x14ac:dyDescent="0.15">
      <c r="A9" s="337" t="s">
        <v>49</v>
      </c>
      <c r="B9" s="338"/>
      <c r="C9" s="61" t="s">
        <v>27</v>
      </c>
      <c r="D9" s="62">
        <v>3000</v>
      </c>
      <c r="E9" s="62">
        <f>COUNTIFS(C25:C72,3,D25:D72,4)+COUNTIFS(I25:I72,3,J25:J72,4)</f>
        <v>0</v>
      </c>
      <c r="F9" s="341">
        <f>+D9*E9</f>
        <v>0</v>
      </c>
      <c r="G9" s="341"/>
      <c r="H9" s="341"/>
      <c r="I9" s="90">
        <f>'〔記載例〕様式１（計画書）'!H30</f>
        <v>0.25</v>
      </c>
      <c r="J9" s="317">
        <f>F9*I9</f>
        <v>0</v>
      </c>
      <c r="K9" s="318"/>
    </row>
    <row r="10" spans="1:11" x14ac:dyDescent="0.15">
      <c r="A10" s="324"/>
      <c r="B10" s="325"/>
      <c r="C10" s="63" t="s">
        <v>28</v>
      </c>
      <c r="D10" s="64">
        <v>11000</v>
      </c>
      <c r="E10" s="64">
        <f>COUNTIFS(C25:C72,3,D25:D72,5)+COUNTIFS(I25:I72,3,J25:J72,5)</f>
        <v>0</v>
      </c>
      <c r="F10" s="283">
        <f>+D10*E10</f>
        <v>0</v>
      </c>
      <c r="G10" s="284"/>
      <c r="H10" s="285"/>
      <c r="I10" s="91">
        <f>'〔記載例〕様式１（計画書）'!H31</f>
        <v>0.25</v>
      </c>
      <c r="J10" s="289">
        <f t="shared" ref="J10:J19" si="0">F10*I10</f>
        <v>0</v>
      </c>
      <c r="K10" s="290"/>
    </row>
    <row r="11" spans="1:11" x14ac:dyDescent="0.15">
      <c r="A11" s="339"/>
      <c r="B11" s="340"/>
      <c r="C11" s="30" t="s">
        <v>29</v>
      </c>
      <c r="D11" s="46">
        <v>19000</v>
      </c>
      <c r="E11" s="46">
        <f>COUNTIFS(C25:C72,3,D25:D72,"&gt;5")+COUNTIFS(I25:I72,3,J25:J72,"&gt;5")</f>
        <v>0</v>
      </c>
      <c r="F11" s="319">
        <f>+D11*E11</f>
        <v>0</v>
      </c>
      <c r="G11" s="320"/>
      <c r="H11" s="321"/>
      <c r="I11" s="128">
        <f>'〔記載例〕様式１（計画書）'!H32</f>
        <v>0.25</v>
      </c>
      <c r="J11" s="322">
        <f t="shared" si="0"/>
        <v>0</v>
      </c>
      <c r="K11" s="323"/>
    </row>
    <row r="12" spans="1:11" x14ac:dyDescent="0.15">
      <c r="A12" s="339" t="s">
        <v>50</v>
      </c>
      <c r="B12" s="340"/>
      <c r="C12" s="65" t="s">
        <v>27</v>
      </c>
      <c r="D12" s="66">
        <v>3000</v>
      </c>
      <c r="E12" s="66">
        <f>COUNTIFS(C25:C72,4,D25:D72,4)+COUNTIFS(I25:I72,4,J25:J72,4)</f>
        <v>0</v>
      </c>
      <c r="F12" s="330">
        <f t="shared" ref="F12:F18" si="1">+D12*E12</f>
        <v>0</v>
      </c>
      <c r="G12" s="331"/>
      <c r="H12" s="332"/>
      <c r="I12" s="92">
        <f>'〔記載例〕様式１（計画書）'!H33</f>
        <v>0.25</v>
      </c>
      <c r="J12" s="333">
        <f t="shared" si="0"/>
        <v>0</v>
      </c>
      <c r="K12" s="334"/>
    </row>
    <row r="13" spans="1:11" x14ac:dyDescent="0.15">
      <c r="A13" s="326"/>
      <c r="B13" s="327"/>
      <c r="C13" s="63" t="s">
        <v>28</v>
      </c>
      <c r="D13" s="69">
        <v>11000</v>
      </c>
      <c r="E13" s="69">
        <f>COUNTIFS(C25:C72,4,D25:D72,5)+COUNTIFS(I25:I72,4,J25:J72,5)</f>
        <v>0</v>
      </c>
      <c r="F13" s="283">
        <f t="shared" si="1"/>
        <v>0</v>
      </c>
      <c r="G13" s="284"/>
      <c r="H13" s="285"/>
      <c r="I13" s="91">
        <f>'〔記載例〕様式１（計画書）'!H34</f>
        <v>0.25</v>
      </c>
      <c r="J13" s="289">
        <f t="shared" si="0"/>
        <v>0</v>
      </c>
      <c r="K13" s="290"/>
    </row>
    <row r="14" spans="1:11" x14ac:dyDescent="0.15">
      <c r="A14" s="326"/>
      <c r="B14" s="327"/>
      <c r="C14" s="67" t="s">
        <v>53</v>
      </c>
      <c r="D14" s="68">
        <v>19000</v>
      </c>
      <c r="E14" s="68">
        <f>COUNTIFS(C25:C72,4,D25:D72,6)+COUNTIFS(I25:I72,4,J25:J72,6)</f>
        <v>0</v>
      </c>
      <c r="F14" s="286">
        <f t="shared" si="1"/>
        <v>0</v>
      </c>
      <c r="G14" s="287"/>
      <c r="H14" s="288"/>
      <c r="I14" s="91">
        <f>'〔記載例〕様式１（計画書）'!H35</f>
        <v>0.25</v>
      </c>
      <c r="J14" s="291">
        <f t="shared" si="0"/>
        <v>0</v>
      </c>
      <c r="K14" s="292"/>
    </row>
    <row r="15" spans="1:11" x14ac:dyDescent="0.15">
      <c r="A15" s="339"/>
      <c r="B15" s="340"/>
      <c r="C15" s="30" t="s">
        <v>52</v>
      </c>
      <c r="D15" s="47">
        <v>27000</v>
      </c>
      <c r="E15" s="47">
        <f>COUNTIFS(C25:C72,4,D25:D72,"&gt;6")+COUNTIFS(I25:I72,4,J25:J72,"&gt;6")</f>
        <v>0</v>
      </c>
      <c r="F15" s="319">
        <f t="shared" si="1"/>
        <v>0</v>
      </c>
      <c r="G15" s="320"/>
      <c r="H15" s="321"/>
      <c r="I15" s="129">
        <f>'〔記載例〕様式１（計画書）'!H36</f>
        <v>0.25</v>
      </c>
      <c r="J15" s="322">
        <f t="shared" si="0"/>
        <v>0</v>
      </c>
      <c r="K15" s="336"/>
    </row>
    <row r="16" spans="1:11" x14ac:dyDescent="0.15">
      <c r="A16" s="324" t="s">
        <v>26</v>
      </c>
      <c r="B16" s="325"/>
      <c r="C16" s="65" t="s">
        <v>28</v>
      </c>
      <c r="D16" s="66">
        <v>3000</v>
      </c>
      <c r="E16" s="66">
        <f>COUNTIFS(C25:C72,5,D25:D72,5)+COUNTIFS(I25:I72,5,J25:J72,5)</f>
        <v>0</v>
      </c>
      <c r="F16" s="330">
        <f t="shared" si="1"/>
        <v>0</v>
      </c>
      <c r="G16" s="331"/>
      <c r="H16" s="332"/>
      <c r="I16" s="93">
        <f>'〔記載例〕様式１（計画書）'!H37</f>
        <v>0.25</v>
      </c>
      <c r="J16" s="333">
        <f t="shared" si="0"/>
        <v>0</v>
      </c>
      <c r="K16" s="334"/>
    </row>
    <row r="17" spans="1:11" x14ac:dyDescent="0.15">
      <c r="A17" s="326"/>
      <c r="B17" s="327"/>
      <c r="C17" s="63" t="s">
        <v>53</v>
      </c>
      <c r="D17" s="69">
        <v>11000</v>
      </c>
      <c r="E17" s="69">
        <f>COUNTIFS(C25:C72,5,D25:D72,6)+COUNTIFS(I25:I72,5,J25:J72,6)</f>
        <v>2</v>
      </c>
      <c r="F17" s="283">
        <f t="shared" si="1"/>
        <v>22000</v>
      </c>
      <c r="G17" s="284"/>
      <c r="H17" s="285"/>
      <c r="I17" s="91">
        <f>'〔記載例〕様式１（計画書）'!H38</f>
        <v>0.25</v>
      </c>
      <c r="J17" s="289">
        <f t="shared" si="0"/>
        <v>5500</v>
      </c>
      <c r="K17" s="290"/>
    </row>
    <row r="18" spans="1:11" x14ac:dyDescent="0.15">
      <c r="A18" s="326"/>
      <c r="B18" s="327"/>
      <c r="C18" s="63" t="s">
        <v>54</v>
      </c>
      <c r="D18" s="69">
        <v>19000</v>
      </c>
      <c r="E18" s="69">
        <f>COUNTIFS(C25:C72,5,D25:D72,7)+COUNTIFS(I25:I72,5,J25:J72,7)</f>
        <v>0</v>
      </c>
      <c r="F18" s="283">
        <f t="shared" si="1"/>
        <v>0</v>
      </c>
      <c r="G18" s="284"/>
      <c r="H18" s="285"/>
      <c r="I18" s="91">
        <f>'〔記載例〕様式１（計画書）'!H39</f>
        <v>0.25</v>
      </c>
      <c r="J18" s="289">
        <f t="shared" si="0"/>
        <v>0</v>
      </c>
      <c r="K18" s="290"/>
    </row>
    <row r="19" spans="1:11" ht="14.25" thickBot="1" x14ac:dyDescent="0.2">
      <c r="A19" s="328"/>
      <c r="B19" s="329"/>
      <c r="C19" s="70" t="s">
        <v>55</v>
      </c>
      <c r="D19" s="71">
        <v>28000</v>
      </c>
      <c r="E19" s="71">
        <f>COUNTIFS(C25:C72,5,D25:D72,"&gt;7")+COUNTIFS(I25:I72,5,J25:J72,"&gt;7")</f>
        <v>14</v>
      </c>
      <c r="F19" s="335">
        <f>+D19*E19</f>
        <v>392000</v>
      </c>
      <c r="G19" s="335"/>
      <c r="H19" s="335"/>
      <c r="I19" s="127">
        <f>'〔記載例〕様式１（計画書）'!H40</f>
        <v>0.25</v>
      </c>
      <c r="J19" s="322">
        <f t="shared" si="0"/>
        <v>98000</v>
      </c>
      <c r="K19" s="336"/>
    </row>
    <row r="20" spans="1:11" ht="15" thickTop="1" thickBot="1" x14ac:dyDescent="0.2">
      <c r="A20" s="303" t="s">
        <v>11</v>
      </c>
      <c r="B20" s="304"/>
      <c r="C20" s="304"/>
      <c r="D20" s="304"/>
      <c r="E20" s="48">
        <f>SUM(E9:E19)</f>
        <v>16</v>
      </c>
      <c r="F20" s="305">
        <f>SUM(F9:H19)</f>
        <v>414000</v>
      </c>
      <c r="G20" s="305"/>
      <c r="H20" s="305"/>
      <c r="I20" s="35" t="s">
        <v>36</v>
      </c>
      <c r="J20" s="301">
        <f>SUM(J9:K19)</f>
        <v>103500</v>
      </c>
      <c r="K20" s="302"/>
    </row>
    <row r="21" spans="1:11" x14ac:dyDescent="0.15">
      <c r="A21" s="1"/>
      <c r="B21" s="1"/>
      <c r="C21" s="1"/>
      <c r="D21" s="1"/>
      <c r="E21" s="1"/>
      <c r="F21" s="1"/>
      <c r="G21" s="1"/>
      <c r="H21" s="1"/>
      <c r="I21" s="1"/>
      <c r="J21" s="1"/>
      <c r="K21" s="1"/>
    </row>
    <row r="22" spans="1:11" x14ac:dyDescent="0.15">
      <c r="A22" s="4" t="s">
        <v>69</v>
      </c>
      <c r="B22" s="4"/>
      <c r="C22" s="4"/>
      <c r="D22" s="4"/>
      <c r="E22" s="4"/>
      <c r="F22" s="4"/>
      <c r="G22" s="4"/>
      <c r="H22" s="4"/>
      <c r="I22" s="4"/>
      <c r="J22" s="4"/>
      <c r="K22" s="4"/>
    </row>
    <row r="23" spans="1:11" ht="6.75" customHeight="1" thickBot="1" x14ac:dyDescent="0.2">
      <c r="A23" s="8"/>
      <c r="B23" s="8"/>
      <c r="C23" s="8"/>
      <c r="D23" s="8"/>
      <c r="E23" s="8"/>
      <c r="F23" s="8"/>
      <c r="G23" s="8"/>
      <c r="H23" s="8"/>
      <c r="I23" s="8"/>
      <c r="J23" s="8"/>
      <c r="K23" s="8"/>
    </row>
    <row r="24" spans="1:11" ht="14.25" thickBot="1" x14ac:dyDescent="0.2">
      <c r="A24" s="7"/>
      <c r="B24" s="5" t="s">
        <v>0</v>
      </c>
      <c r="C24" s="6" t="s">
        <v>3</v>
      </c>
      <c r="D24" s="6" t="s">
        <v>2</v>
      </c>
      <c r="E24" s="33" t="s">
        <v>35</v>
      </c>
      <c r="F24" s="1"/>
      <c r="G24" s="7"/>
      <c r="H24" s="5" t="s">
        <v>0</v>
      </c>
      <c r="I24" s="6" t="s">
        <v>3</v>
      </c>
      <c r="J24" s="6" t="s">
        <v>2</v>
      </c>
      <c r="K24" s="33" t="s">
        <v>35</v>
      </c>
    </row>
    <row r="25" spans="1:11" x14ac:dyDescent="0.15">
      <c r="A25" s="293" t="s">
        <v>1</v>
      </c>
      <c r="B25" s="115" t="s">
        <v>88</v>
      </c>
      <c r="C25" s="116">
        <v>5</v>
      </c>
      <c r="D25" s="116">
        <v>6</v>
      </c>
      <c r="E25" s="72">
        <f>IF(AND(OR(C25=3,C25=4),D25=4),3000,IF(AND(OR(C25=3,C25=4),D25=5),11000,IF(AND(C25=3,D25&gt;5),19000,IF(AND(C25=4,D25=6),19000,IF(AND(C25=4,D25&gt;6),27000,IF(AND(C25=5,D25=7),19000,IF(AND(C25=5,D25&gt;7),28000,IF(AND(C25=5,D25=5),3000,IF(AND(C25=5,D25=6),11000,0)))))))))</f>
        <v>11000</v>
      </c>
      <c r="F25" s="1"/>
      <c r="G25" s="293" t="s">
        <v>12</v>
      </c>
      <c r="H25" s="115" t="s">
        <v>88</v>
      </c>
      <c r="I25" s="116">
        <v>5</v>
      </c>
      <c r="J25" s="116">
        <v>8</v>
      </c>
      <c r="K25" s="72">
        <f>IF(AND(OR(I25=3,I25=4),J25=4),3000,IF(AND(OR(I25=3,I25=4),J25=5),11000,IF(AND(I25=3,J25&gt;5),19000,IF(AND(I25=4,J25=6),19000,IF(AND(I25=4,J25&gt;6),27000,IF(AND(I25=5,J25=7),19000,IF(AND(I25=5,J25&gt;7),28000,IF(AND(I25=5,J25=5),3000,IF(AND(I25=5,J25=6),11000,0)))))))))</f>
        <v>28000</v>
      </c>
    </row>
    <row r="26" spans="1:11" x14ac:dyDescent="0.15">
      <c r="A26" s="294"/>
      <c r="B26" s="121"/>
      <c r="C26" s="122"/>
      <c r="D26" s="122"/>
      <c r="E26" s="73">
        <f t="shared" ref="E26:E31" si="2">IF(AND(OR(C26=3,C26=4),D26=4),3000,IF(AND(OR(C26=3,C26=4),D26=5),11000,IF(AND(C26=3,D26&gt;5),19000,IF(AND(C26=4,D26=6),19000,IF(AND(C26=4,D26&gt;6),27000,IF(AND(C26=5,D26=7),19000,IF(AND(C26=5,D26&gt;7),28000,IF(AND(C26=5,D26=5),3000,IF(AND(C26=5,D26=6),11000,0)))))))))</f>
        <v>0</v>
      </c>
      <c r="F26" s="1"/>
      <c r="G26" s="294"/>
      <c r="H26" s="119" t="s">
        <v>89</v>
      </c>
      <c r="I26" s="120">
        <v>5</v>
      </c>
      <c r="J26" s="120">
        <v>8</v>
      </c>
      <c r="K26" s="73">
        <f t="shared" ref="K26:K31" si="3">IF(AND(OR(I26=3,I26=4),J26=4),3000,IF(AND(OR(I26=3,I26=4),J26=5),11000,IF(AND(I26=3,J26&gt;5),19000,IF(AND(I26=4,J26=6),19000,IF(AND(I26=4,J26&gt;6),27000,IF(AND(I26=5,J26=7),19000,IF(AND(I26=5,J26&gt;7),28000,IF(AND(I26=5,J26=5),3000,IF(AND(I26=5,J26=6),11000,0)))))))))</f>
        <v>28000</v>
      </c>
    </row>
    <row r="27" spans="1:11" x14ac:dyDescent="0.15">
      <c r="A27" s="294"/>
      <c r="B27" s="121"/>
      <c r="C27" s="122"/>
      <c r="D27" s="122"/>
      <c r="E27" s="73">
        <f t="shared" si="2"/>
        <v>0</v>
      </c>
      <c r="F27" s="1"/>
      <c r="G27" s="294"/>
      <c r="H27" s="121"/>
      <c r="I27" s="122"/>
      <c r="J27" s="122"/>
      <c r="K27" s="73">
        <f t="shared" si="3"/>
        <v>0</v>
      </c>
    </row>
    <row r="28" spans="1:11" x14ac:dyDescent="0.15">
      <c r="A28" s="294"/>
      <c r="B28" s="121"/>
      <c r="C28" s="122"/>
      <c r="D28" s="122"/>
      <c r="E28" s="73">
        <f t="shared" si="2"/>
        <v>0</v>
      </c>
      <c r="F28" s="1"/>
      <c r="G28" s="294"/>
      <c r="H28" s="121"/>
      <c r="I28" s="122"/>
      <c r="J28" s="122"/>
      <c r="K28" s="73">
        <f t="shared" si="3"/>
        <v>0</v>
      </c>
    </row>
    <row r="29" spans="1:11" x14ac:dyDescent="0.15">
      <c r="A29" s="294"/>
      <c r="B29" s="121"/>
      <c r="C29" s="122"/>
      <c r="D29" s="122"/>
      <c r="E29" s="73">
        <f t="shared" si="2"/>
        <v>0</v>
      </c>
      <c r="F29" s="1"/>
      <c r="G29" s="294"/>
      <c r="H29" s="121"/>
      <c r="I29" s="122"/>
      <c r="J29" s="122"/>
      <c r="K29" s="73">
        <f t="shared" si="3"/>
        <v>0</v>
      </c>
    </row>
    <row r="30" spans="1:11" x14ac:dyDescent="0.15">
      <c r="A30" s="294"/>
      <c r="B30" s="121"/>
      <c r="C30" s="122"/>
      <c r="D30" s="122"/>
      <c r="E30" s="73">
        <f t="shared" si="2"/>
        <v>0</v>
      </c>
      <c r="F30" s="1"/>
      <c r="G30" s="294"/>
      <c r="H30" s="121"/>
      <c r="I30" s="122"/>
      <c r="J30" s="122"/>
      <c r="K30" s="73">
        <f t="shared" si="3"/>
        <v>0</v>
      </c>
    </row>
    <row r="31" spans="1:11" x14ac:dyDescent="0.15">
      <c r="A31" s="294"/>
      <c r="B31" s="121"/>
      <c r="C31" s="122"/>
      <c r="D31" s="122"/>
      <c r="E31" s="73">
        <f t="shared" si="2"/>
        <v>0</v>
      </c>
      <c r="F31" s="1"/>
      <c r="G31" s="294"/>
      <c r="H31" s="121"/>
      <c r="I31" s="122"/>
      <c r="J31" s="122"/>
      <c r="K31" s="73">
        <f t="shared" si="3"/>
        <v>0</v>
      </c>
    </row>
    <row r="32" spans="1:11" ht="14.25" thickBot="1" x14ac:dyDescent="0.2">
      <c r="A32" s="295"/>
      <c r="B32" s="2" t="s">
        <v>5</v>
      </c>
      <c r="C32" s="3"/>
      <c r="D32" s="3"/>
      <c r="E32" s="34">
        <f>SUM(E25:E31)</f>
        <v>11000</v>
      </c>
      <c r="F32" s="1"/>
      <c r="G32" s="295"/>
      <c r="H32" s="2" t="s">
        <v>5</v>
      </c>
      <c r="I32" s="3"/>
      <c r="J32" s="3"/>
      <c r="K32" s="34">
        <f>SUM(K25:K31)</f>
        <v>56000</v>
      </c>
    </row>
    <row r="33" spans="1:11" x14ac:dyDescent="0.15">
      <c r="A33" s="299" t="s">
        <v>4</v>
      </c>
      <c r="B33" s="115" t="s">
        <v>88</v>
      </c>
      <c r="C33" s="116">
        <v>5</v>
      </c>
      <c r="D33" s="116">
        <v>6</v>
      </c>
      <c r="E33" s="72">
        <f>IF(AND(OR(C33=3,C33=4),D33=4),3000,IF(AND(OR(C33=3,C33=4),D33=5),11000,IF(AND(C33=3,D33&gt;5),19000,IF(AND(C33=4,D33=6),19000,IF(AND(C33=4,D33&gt;6),27000,IF(AND(C33=5,D33=7),19000,IF(AND(C33=5,D33&gt;7),28000,IF(AND(C33=5,D33=5),3000,IF(AND(C33=5,D33=6),11000,0)))))))))</f>
        <v>11000</v>
      </c>
      <c r="F33" s="1"/>
      <c r="G33" s="293" t="s">
        <v>13</v>
      </c>
      <c r="H33" s="115" t="s">
        <v>88</v>
      </c>
      <c r="I33" s="116">
        <v>5</v>
      </c>
      <c r="J33" s="116">
        <v>8</v>
      </c>
      <c r="K33" s="72">
        <f>IF(AND(OR(I33=3,I33=4),J33=4),3000,IF(AND(OR(I33=3,I33=4),J33=5),11000,IF(AND(I33=3,J33&gt;5),19000,IF(AND(I33=4,J33=6),19000,IF(AND(I33=4,J33&gt;6),27000,IF(AND(I33=5,J33=7),19000,IF(AND(I33=5,J33&gt;7),28000,IF(AND(I33=5,J33=5),3000,IF(AND(I33=5,J33=6),11000,0)))))))))</f>
        <v>28000</v>
      </c>
    </row>
    <row r="34" spans="1:11" x14ac:dyDescent="0.15">
      <c r="A34" s="294"/>
      <c r="B34" s="121"/>
      <c r="C34" s="122"/>
      <c r="D34" s="122"/>
      <c r="E34" s="73">
        <f t="shared" ref="E34:E39" si="4">IF(AND(OR(C34=3,C34=4),D34=4),3000,IF(AND(OR(C34=3,C34=4),D34=5),11000,IF(AND(C34=3,D34&gt;5),19000,IF(AND(C34=4,D34=6),19000,IF(AND(C34=4,D34&gt;6),27000,IF(AND(C34=5,D34=7),19000,IF(AND(C34=5,D34&gt;7),28000,IF(AND(C34=5,D34=5),3000,IF(AND(C34=5,D34=6),11000,0)))))))))</f>
        <v>0</v>
      </c>
      <c r="F34" s="1"/>
      <c r="G34" s="294"/>
      <c r="H34" s="119" t="s">
        <v>89</v>
      </c>
      <c r="I34" s="120">
        <v>5</v>
      </c>
      <c r="J34" s="120">
        <v>8</v>
      </c>
      <c r="K34" s="73">
        <f t="shared" ref="K34:K39" si="5">IF(AND(OR(I34=3,I34=4),J34=4),3000,IF(AND(OR(I34=3,I34=4),J34=5),11000,IF(AND(I34=3,J34&gt;5),19000,IF(AND(I34=4,J34=6),19000,IF(AND(I34=4,J34&gt;6),27000,IF(AND(I34=5,J34=7),19000,IF(AND(I34=5,J34&gt;7),28000,IF(AND(I34=5,J34=5),3000,IF(AND(I34=5,J34=6),11000,0)))))))))</f>
        <v>28000</v>
      </c>
    </row>
    <row r="35" spans="1:11" x14ac:dyDescent="0.15">
      <c r="A35" s="294"/>
      <c r="B35" s="121"/>
      <c r="C35" s="122"/>
      <c r="D35" s="122"/>
      <c r="E35" s="73">
        <f t="shared" si="4"/>
        <v>0</v>
      </c>
      <c r="F35" s="1"/>
      <c r="G35" s="294"/>
      <c r="H35" s="121"/>
      <c r="I35" s="122"/>
      <c r="J35" s="122"/>
      <c r="K35" s="73">
        <f t="shared" si="5"/>
        <v>0</v>
      </c>
    </row>
    <row r="36" spans="1:11" x14ac:dyDescent="0.15">
      <c r="A36" s="294"/>
      <c r="B36" s="121"/>
      <c r="C36" s="122"/>
      <c r="D36" s="122"/>
      <c r="E36" s="73">
        <f t="shared" si="4"/>
        <v>0</v>
      </c>
      <c r="F36" s="1"/>
      <c r="G36" s="294"/>
      <c r="H36" s="121"/>
      <c r="I36" s="122"/>
      <c r="J36" s="122"/>
      <c r="K36" s="73">
        <f t="shared" si="5"/>
        <v>0</v>
      </c>
    </row>
    <row r="37" spans="1:11" x14ac:dyDescent="0.15">
      <c r="A37" s="294"/>
      <c r="B37" s="121"/>
      <c r="C37" s="122"/>
      <c r="D37" s="122"/>
      <c r="E37" s="73">
        <f t="shared" si="4"/>
        <v>0</v>
      </c>
      <c r="F37" s="1"/>
      <c r="G37" s="294"/>
      <c r="H37" s="121"/>
      <c r="I37" s="122"/>
      <c r="J37" s="122"/>
      <c r="K37" s="73">
        <f t="shared" si="5"/>
        <v>0</v>
      </c>
    </row>
    <row r="38" spans="1:11" x14ac:dyDescent="0.15">
      <c r="A38" s="294"/>
      <c r="B38" s="121"/>
      <c r="C38" s="122"/>
      <c r="D38" s="122"/>
      <c r="E38" s="73">
        <f t="shared" si="4"/>
        <v>0</v>
      </c>
      <c r="F38" s="1"/>
      <c r="G38" s="294"/>
      <c r="H38" s="121"/>
      <c r="I38" s="122"/>
      <c r="J38" s="122"/>
      <c r="K38" s="73">
        <f t="shared" si="5"/>
        <v>0</v>
      </c>
    </row>
    <row r="39" spans="1:11" x14ac:dyDescent="0.15">
      <c r="A39" s="294"/>
      <c r="B39" s="121"/>
      <c r="C39" s="122"/>
      <c r="D39" s="122"/>
      <c r="E39" s="73">
        <f t="shared" si="4"/>
        <v>0</v>
      </c>
      <c r="F39" s="1"/>
      <c r="G39" s="294"/>
      <c r="H39" s="121"/>
      <c r="I39" s="122"/>
      <c r="J39" s="122"/>
      <c r="K39" s="73">
        <f t="shared" si="5"/>
        <v>0</v>
      </c>
    </row>
    <row r="40" spans="1:11" ht="14.25" thickBot="1" x14ac:dyDescent="0.2">
      <c r="A40" s="300"/>
      <c r="B40" s="2" t="s">
        <v>5</v>
      </c>
      <c r="C40" s="3"/>
      <c r="D40" s="3"/>
      <c r="E40" s="34">
        <f>SUM(E33:E39)</f>
        <v>11000</v>
      </c>
      <c r="F40" s="1"/>
      <c r="G40" s="295"/>
      <c r="H40" s="2" t="s">
        <v>5</v>
      </c>
      <c r="I40" s="3"/>
      <c r="J40" s="3"/>
      <c r="K40" s="34">
        <f>SUM(K33:K39)</f>
        <v>56000</v>
      </c>
    </row>
    <row r="41" spans="1:11" x14ac:dyDescent="0.15">
      <c r="A41" s="293" t="s">
        <v>6</v>
      </c>
      <c r="B41" s="115" t="s">
        <v>88</v>
      </c>
      <c r="C41" s="116">
        <v>5</v>
      </c>
      <c r="D41" s="116">
        <v>8</v>
      </c>
      <c r="E41" s="72">
        <f>IF(AND(OR(C41=3,C41=4),D41=4),3000,IF(AND(OR(C41=3,C41=4),D41=5),11000,IF(AND(C41=3,D41&gt;5),19000,IF(AND(C41=4,D41=6),19000,IF(AND(C41=4,D41&gt;6),27000,IF(AND(C41=5,D41=7),19000,IF(AND(C41=5,D41&gt;7),28000,IF(AND(C41=5,D41=5),3000,IF(AND(C41=5,D41=6),11000,0)))))))))</f>
        <v>28000</v>
      </c>
      <c r="F41" s="1"/>
      <c r="G41" s="293" t="s">
        <v>14</v>
      </c>
      <c r="H41" s="115" t="s">
        <v>89</v>
      </c>
      <c r="I41" s="116">
        <v>5</v>
      </c>
      <c r="J41" s="116">
        <v>8</v>
      </c>
      <c r="K41" s="72">
        <f>IF(AND(OR(I41=3,I41=4),J41=4),3000,IF(AND(OR(I41=3,I41=4),J41=5),11000,IF(AND(I41=3,J41&gt;5),19000,IF(AND(I41=4,J41=6),19000,IF(AND(I41=4,J41&gt;6),27000,IF(AND(I41=5,J41=7),19000,IF(AND(I41=5,J41&gt;7),28000,IF(AND(I41=5,J41=5),3000,IF(AND(I41=5,J41=6),11000,0)))))))))</f>
        <v>28000</v>
      </c>
    </row>
    <row r="42" spans="1:11" x14ac:dyDescent="0.15">
      <c r="A42" s="294"/>
      <c r="B42" s="121"/>
      <c r="C42" s="122"/>
      <c r="D42" s="122"/>
      <c r="E42" s="73">
        <f t="shared" ref="E42:E47" si="6">IF(AND(OR(C42=3,C42=4),D42=4),3000,IF(AND(OR(C42=3,C42=4),D42=5),11000,IF(AND(C42=3,D42&gt;5),19000,IF(AND(C42=4,D42=6),19000,IF(AND(C42=4,D42&gt;6),27000,IF(AND(C42=5,D42=7),19000,IF(AND(C42=5,D42&gt;7),28000,IF(AND(C42=5,D42=5),3000,IF(AND(C42=5,D42=6),11000,0)))))))))</f>
        <v>0</v>
      </c>
      <c r="F42" s="1"/>
      <c r="G42" s="294"/>
      <c r="H42" s="121"/>
      <c r="I42" s="122"/>
      <c r="J42" s="122"/>
      <c r="K42" s="73">
        <f t="shared" ref="K42:K47" si="7">IF(AND(OR(I42=3,I42=4),J42=4),3000,IF(AND(OR(I42=3,I42=4),J42=5),11000,IF(AND(I42=3,J42&gt;5),19000,IF(AND(I42=4,J42=6),19000,IF(AND(I42=4,J42&gt;6),27000,IF(AND(I42=5,J42=7),19000,IF(AND(I42=5,J42&gt;7),28000,IF(AND(I42=5,J42=5),3000,IF(AND(I42=5,J42=6),11000,0)))))))))</f>
        <v>0</v>
      </c>
    </row>
    <row r="43" spans="1:11" x14ac:dyDescent="0.15">
      <c r="A43" s="294"/>
      <c r="B43" s="121"/>
      <c r="C43" s="122"/>
      <c r="D43" s="122"/>
      <c r="E43" s="73">
        <f t="shared" si="6"/>
        <v>0</v>
      </c>
      <c r="F43" s="1"/>
      <c r="G43" s="294"/>
      <c r="H43" s="121"/>
      <c r="I43" s="122"/>
      <c r="J43" s="122"/>
      <c r="K43" s="73">
        <f t="shared" si="7"/>
        <v>0</v>
      </c>
    </row>
    <row r="44" spans="1:11" x14ac:dyDescent="0.15">
      <c r="A44" s="294"/>
      <c r="B44" s="121"/>
      <c r="C44" s="122"/>
      <c r="D44" s="122"/>
      <c r="E44" s="73">
        <f t="shared" si="6"/>
        <v>0</v>
      </c>
      <c r="F44" s="1"/>
      <c r="G44" s="294"/>
      <c r="H44" s="121"/>
      <c r="I44" s="122"/>
      <c r="J44" s="122"/>
      <c r="K44" s="73">
        <f t="shared" si="7"/>
        <v>0</v>
      </c>
    </row>
    <row r="45" spans="1:11" x14ac:dyDescent="0.15">
      <c r="A45" s="294"/>
      <c r="B45" s="121"/>
      <c r="C45" s="122"/>
      <c r="D45" s="122"/>
      <c r="E45" s="73">
        <f t="shared" si="6"/>
        <v>0</v>
      </c>
      <c r="F45" s="1"/>
      <c r="G45" s="294"/>
      <c r="H45" s="121"/>
      <c r="I45" s="122"/>
      <c r="J45" s="122"/>
      <c r="K45" s="73">
        <f t="shared" si="7"/>
        <v>0</v>
      </c>
    </row>
    <row r="46" spans="1:11" x14ac:dyDescent="0.15">
      <c r="A46" s="294"/>
      <c r="B46" s="121"/>
      <c r="C46" s="122"/>
      <c r="D46" s="122"/>
      <c r="E46" s="73">
        <f t="shared" si="6"/>
        <v>0</v>
      </c>
      <c r="F46" s="1"/>
      <c r="G46" s="294"/>
      <c r="H46" s="121"/>
      <c r="I46" s="122"/>
      <c r="J46" s="122"/>
      <c r="K46" s="73">
        <f t="shared" si="7"/>
        <v>0</v>
      </c>
    </row>
    <row r="47" spans="1:11" x14ac:dyDescent="0.15">
      <c r="A47" s="294"/>
      <c r="B47" s="121"/>
      <c r="C47" s="122"/>
      <c r="D47" s="122"/>
      <c r="E47" s="73">
        <f t="shared" si="6"/>
        <v>0</v>
      </c>
      <c r="F47" s="1"/>
      <c r="G47" s="294"/>
      <c r="H47" s="121"/>
      <c r="I47" s="122"/>
      <c r="J47" s="122"/>
      <c r="K47" s="73">
        <f t="shared" si="7"/>
        <v>0</v>
      </c>
    </row>
    <row r="48" spans="1:11" ht="14.25" thickBot="1" x14ac:dyDescent="0.2">
      <c r="A48" s="295"/>
      <c r="B48" s="2" t="s">
        <v>5</v>
      </c>
      <c r="C48" s="3"/>
      <c r="D48" s="3"/>
      <c r="E48" s="34">
        <f>SUM(E41:E47)</f>
        <v>28000</v>
      </c>
      <c r="F48" s="1"/>
      <c r="G48" s="295"/>
      <c r="H48" s="2" t="s">
        <v>5</v>
      </c>
      <c r="I48" s="3"/>
      <c r="J48" s="3"/>
      <c r="K48" s="34">
        <f>SUM(K41:K47)</f>
        <v>28000</v>
      </c>
    </row>
    <row r="49" spans="1:11" x14ac:dyDescent="0.15">
      <c r="A49" s="299" t="s">
        <v>7</v>
      </c>
      <c r="B49" s="115" t="s">
        <v>88</v>
      </c>
      <c r="C49" s="116">
        <v>5</v>
      </c>
      <c r="D49" s="116">
        <v>8</v>
      </c>
      <c r="E49" s="72">
        <f>IF(AND(OR(C49=3,C49=4),D49=4),3000,IF(AND(OR(C49=3,C49=4),D49=5),11000,IF(AND(C49=3,D49&gt;5),19000,IF(AND(C49=4,D49=6),19000,IF(AND(C49=4,D49&gt;6),27000,IF(AND(C49=5,D49=7),19000,IF(AND(C49=5,D49&gt;7),28000,IF(AND(C49=5,D49=5),3000,IF(AND(C49=5,D49=6),11000,0)))))))))</f>
        <v>28000</v>
      </c>
      <c r="F49" s="1"/>
      <c r="G49" s="293" t="s">
        <v>15</v>
      </c>
      <c r="H49" s="115" t="s">
        <v>89</v>
      </c>
      <c r="I49" s="116">
        <v>5</v>
      </c>
      <c r="J49" s="116">
        <v>8</v>
      </c>
      <c r="K49" s="72">
        <f>IF(AND(OR(I49=3,I49=4),J49=4),3000,IF(AND(OR(I49=3,I49=4),J49=5),11000,IF(AND(I49=3,J49&gt;5),19000,IF(AND(I49=4,J49=6),19000,IF(AND(I49=4,J49&gt;6),27000,IF(AND(I49=5,J49=7),19000,IF(AND(I49=5,J49&gt;7),28000,IF(AND(I49=5,J49=5),3000,IF(AND(I49=5,J49=6),11000,0)))))))))</f>
        <v>28000</v>
      </c>
    </row>
    <row r="50" spans="1:11" x14ac:dyDescent="0.15">
      <c r="A50" s="294"/>
      <c r="B50" s="121"/>
      <c r="C50" s="122"/>
      <c r="D50" s="122"/>
      <c r="E50" s="73">
        <f t="shared" ref="E50:E55" si="8">IF(AND(OR(C50=3,C50=4),D50=4),3000,IF(AND(OR(C50=3,C50=4),D50=5),11000,IF(AND(C50=3,D50&gt;5),19000,IF(AND(C50=4,D50=6),19000,IF(AND(C50=4,D50&gt;6),27000,IF(AND(C50=5,D50=7),19000,IF(AND(C50=5,D50&gt;7),28000,IF(AND(C50=5,D50=5),3000,IF(AND(C50=5,D50=6),11000,0)))))))))</f>
        <v>0</v>
      </c>
      <c r="F50" s="1"/>
      <c r="G50" s="294"/>
      <c r="H50" s="121"/>
      <c r="I50" s="122"/>
      <c r="J50" s="122"/>
      <c r="K50" s="73">
        <f t="shared" ref="K50:K55" si="9">IF(AND(OR(I50=3,I50=4),J50=4),3000,IF(AND(OR(I50=3,I50=4),J50=5),11000,IF(AND(I50=3,J50&gt;5),19000,IF(AND(I50=4,J50=6),19000,IF(AND(I50=4,J50&gt;6),27000,IF(AND(I50=5,J50=7),19000,IF(AND(I50=5,J50&gt;7),28000,IF(AND(I50=5,J50=5),3000,IF(AND(I50=5,J50=6),11000,0)))))))))</f>
        <v>0</v>
      </c>
    </row>
    <row r="51" spans="1:11" x14ac:dyDescent="0.15">
      <c r="A51" s="294"/>
      <c r="B51" s="121"/>
      <c r="C51" s="122"/>
      <c r="D51" s="122"/>
      <c r="E51" s="73">
        <f t="shared" si="8"/>
        <v>0</v>
      </c>
      <c r="F51" s="1"/>
      <c r="G51" s="294"/>
      <c r="H51" s="121"/>
      <c r="I51" s="122"/>
      <c r="J51" s="122"/>
      <c r="K51" s="73">
        <f t="shared" si="9"/>
        <v>0</v>
      </c>
    </row>
    <row r="52" spans="1:11" x14ac:dyDescent="0.15">
      <c r="A52" s="294"/>
      <c r="B52" s="121"/>
      <c r="C52" s="122"/>
      <c r="D52" s="122"/>
      <c r="E52" s="73">
        <f t="shared" si="8"/>
        <v>0</v>
      </c>
      <c r="F52" s="1"/>
      <c r="G52" s="294"/>
      <c r="H52" s="121"/>
      <c r="I52" s="122"/>
      <c r="J52" s="122"/>
      <c r="K52" s="73">
        <f t="shared" si="9"/>
        <v>0</v>
      </c>
    </row>
    <row r="53" spans="1:11" x14ac:dyDescent="0.15">
      <c r="A53" s="294"/>
      <c r="B53" s="121"/>
      <c r="C53" s="122"/>
      <c r="D53" s="122"/>
      <c r="E53" s="73">
        <f t="shared" si="8"/>
        <v>0</v>
      </c>
      <c r="F53" s="1"/>
      <c r="G53" s="294"/>
      <c r="H53" s="121"/>
      <c r="I53" s="122"/>
      <c r="J53" s="122"/>
      <c r="K53" s="73">
        <f t="shared" si="9"/>
        <v>0</v>
      </c>
    </row>
    <row r="54" spans="1:11" x14ac:dyDescent="0.15">
      <c r="A54" s="294"/>
      <c r="B54" s="121"/>
      <c r="C54" s="122"/>
      <c r="D54" s="122"/>
      <c r="E54" s="73">
        <f t="shared" si="8"/>
        <v>0</v>
      </c>
      <c r="F54" s="1"/>
      <c r="G54" s="294"/>
      <c r="H54" s="121"/>
      <c r="I54" s="122"/>
      <c r="J54" s="122"/>
      <c r="K54" s="73">
        <f t="shared" si="9"/>
        <v>0</v>
      </c>
    </row>
    <row r="55" spans="1:11" x14ac:dyDescent="0.15">
      <c r="A55" s="294"/>
      <c r="B55" s="121"/>
      <c r="C55" s="122"/>
      <c r="D55" s="122"/>
      <c r="E55" s="73">
        <f t="shared" si="8"/>
        <v>0</v>
      </c>
      <c r="F55" s="1"/>
      <c r="G55" s="294"/>
      <c r="H55" s="121"/>
      <c r="I55" s="122"/>
      <c r="J55" s="122"/>
      <c r="K55" s="73">
        <f t="shared" si="9"/>
        <v>0</v>
      </c>
    </row>
    <row r="56" spans="1:11" ht="14.25" thickBot="1" x14ac:dyDescent="0.2">
      <c r="A56" s="300"/>
      <c r="B56" s="2" t="s">
        <v>5</v>
      </c>
      <c r="C56" s="3"/>
      <c r="D56" s="3"/>
      <c r="E56" s="34">
        <f>SUM(E49:E55)</f>
        <v>28000</v>
      </c>
      <c r="F56" s="1"/>
      <c r="G56" s="295"/>
      <c r="H56" s="2" t="s">
        <v>5</v>
      </c>
      <c r="I56" s="3"/>
      <c r="J56" s="3"/>
      <c r="K56" s="34">
        <f>SUM(K49:K55)</f>
        <v>28000</v>
      </c>
    </row>
    <row r="57" spans="1:11" x14ac:dyDescent="0.15">
      <c r="A57" s="293" t="s">
        <v>8</v>
      </c>
      <c r="B57" s="115" t="s">
        <v>88</v>
      </c>
      <c r="C57" s="116">
        <v>5</v>
      </c>
      <c r="D57" s="116">
        <v>8</v>
      </c>
      <c r="E57" s="72">
        <f>IF(AND(OR(C57=3,C57=4),D57=4),3000,IF(AND(OR(C57=3,C57=4),D57=5),11000,IF(AND(C57=3,D57&gt;5),19000,IF(AND(C57=4,D57=6),19000,IF(AND(C57=4,D57&gt;6),27000,IF(AND(C57=5,D57=7),19000,IF(AND(C57=5,D57&gt;7),28000,IF(AND(C57=5,D57=5),3000,IF(AND(C57=5,D57=6),11000,0)))))))))</f>
        <v>28000</v>
      </c>
      <c r="F57" s="1"/>
      <c r="G57" s="293" t="s">
        <v>16</v>
      </c>
      <c r="H57" s="115" t="s">
        <v>89</v>
      </c>
      <c r="I57" s="116">
        <v>5</v>
      </c>
      <c r="J57" s="116">
        <v>8</v>
      </c>
      <c r="K57" s="72">
        <f>IF(AND(OR(I57=3,I57=4),J57=4),3000,IF(AND(OR(I57=3,I57=4),J57=5),11000,IF(AND(I57=3,J57&gt;5),19000,IF(AND(I57=4,J57=6),19000,IF(AND(I57=4,J57&gt;6),27000,IF(AND(I57=5,J57=7),19000,IF(AND(I57=5,J57&gt;7),28000,IF(AND(I57=5,J57=5),3000,IF(AND(I57=5,J57=6),11000,0)))))))))</f>
        <v>28000</v>
      </c>
    </row>
    <row r="58" spans="1:11" x14ac:dyDescent="0.15">
      <c r="A58" s="294"/>
      <c r="B58" s="119" t="s">
        <v>89</v>
      </c>
      <c r="C58" s="120">
        <v>5</v>
      </c>
      <c r="D58" s="120">
        <v>8</v>
      </c>
      <c r="E58" s="73">
        <f t="shared" ref="E58:E63" si="10">IF(AND(OR(C58=3,C58=4),D58=4),3000,IF(AND(OR(C58=3,C58=4),D58=5),11000,IF(AND(C58=3,D58&gt;5),19000,IF(AND(C58=4,D58=6),19000,IF(AND(C58=4,D58&gt;6),27000,IF(AND(C58=5,D58=7),19000,IF(AND(C58=5,D58&gt;7),28000,IF(AND(C58=5,D58=5),3000,IF(AND(C58=5,D58=6),11000,0)))))))))</f>
        <v>28000</v>
      </c>
      <c r="F58" s="1"/>
      <c r="G58" s="294"/>
      <c r="H58" s="121"/>
      <c r="I58" s="122"/>
      <c r="J58" s="122"/>
      <c r="K58" s="73">
        <f t="shared" ref="K58:K63" si="11">IF(AND(OR(I58=3,I58=4),J58=4),3000,IF(AND(OR(I58=3,I58=4),J58=5),11000,IF(AND(I58=3,J58&gt;5),19000,IF(AND(I58=4,J58=6),19000,IF(AND(I58=4,J58&gt;6),27000,IF(AND(I58=5,J58=7),19000,IF(AND(I58=5,J58&gt;7),28000,IF(AND(I58=5,J58=5),3000,IF(AND(I58=5,J58=6),11000,0)))))))))</f>
        <v>0</v>
      </c>
    </row>
    <row r="59" spans="1:11" x14ac:dyDescent="0.15">
      <c r="A59" s="294"/>
      <c r="B59" s="121"/>
      <c r="C59" s="122"/>
      <c r="D59" s="122"/>
      <c r="E59" s="73">
        <f t="shared" si="10"/>
        <v>0</v>
      </c>
      <c r="F59" s="1"/>
      <c r="G59" s="294"/>
      <c r="H59" s="121"/>
      <c r="I59" s="122"/>
      <c r="J59" s="122"/>
      <c r="K59" s="73">
        <f t="shared" si="11"/>
        <v>0</v>
      </c>
    </row>
    <row r="60" spans="1:11" x14ac:dyDescent="0.15">
      <c r="A60" s="294"/>
      <c r="B60" s="121"/>
      <c r="C60" s="122"/>
      <c r="D60" s="122"/>
      <c r="E60" s="73">
        <f t="shared" si="10"/>
        <v>0</v>
      </c>
      <c r="F60" s="1"/>
      <c r="G60" s="294"/>
      <c r="H60" s="121"/>
      <c r="I60" s="122"/>
      <c r="J60" s="122"/>
      <c r="K60" s="73">
        <f t="shared" si="11"/>
        <v>0</v>
      </c>
    </row>
    <row r="61" spans="1:11" x14ac:dyDescent="0.15">
      <c r="A61" s="294"/>
      <c r="B61" s="121"/>
      <c r="C61" s="122"/>
      <c r="D61" s="122"/>
      <c r="E61" s="73">
        <f t="shared" si="10"/>
        <v>0</v>
      </c>
      <c r="F61" s="1"/>
      <c r="G61" s="294"/>
      <c r="H61" s="121"/>
      <c r="I61" s="122"/>
      <c r="J61" s="122"/>
      <c r="K61" s="73">
        <f t="shared" si="11"/>
        <v>0</v>
      </c>
    </row>
    <row r="62" spans="1:11" x14ac:dyDescent="0.15">
      <c r="A62" s="294"/>
      <c r="B62" s="121"/>
      <c r="C62" s="122"/>
      <c r="D62" s="122"/>
      <c r="E62" s="73">
        <f t="shared" si="10"/>
        <v>0</v>
      </c>
      <c r="F62" s="1"/>
      <c r="G62" s="294"/>
      <c r="H62" s="121"/>
      <c r="I62" s="122"/>
      <c r="J62" s="122"/>
      <c r="K62" s="73">
        <f t="shared" si="11"/>
        <v>0</v>
      </c>
    </row>
    <row r="63" spans="1:11" x14ac:dyDescent="0.15">
      <c r="A63" s="294"/>
      <c r="B63" s="121"/>
      <c r="C63" s="122"/>
      <c r="D63" s="122"/>
      <c r="E63" s="73">
        <f t="shared" si="10"/>
        <v>0</v>
      </c>
      <c r="F63" s="1"/>
      <c r="G63" s="294"/>
      <c r="H63" s="121"/>
      <c r="I63" s="122"/>
      <c r="J63" s="122"/>
      <c r="K63" s="73">
        <f t="shared" si="11"/>
        <v>0</v>
      </c>
    </row>
    <row r="64" spans="1:11" ht="14.25" thickBot="1" x14ac:dyDescent="0.2">
      <c r="A64" s="295"/>
      <c r="B64" s="2" t="s">
        <v>5</v>
      </c>
      <c r="C64" s="3"/>
      <c r="D64" s="3"/>
      <c r="E64" s="34">
        <f>SUM(E57:E63)</f>
        <v>56000</v>
      </c>
      <c r="F64" s="1"/>
      <c r="G64" s="295"/>
      <c r="H64" s="2" t="s">
        <v>5</v>
      </c>
      <c r="I64" s="3"/>
      <c r="J64" s="3"/>
      <c r="K64" s="34">
        <f>SUM(K57:K63)</f>
        <v>28000</v>
      </c>
    </row>
    <row r="65" spans="1:11" x14ac:dyDescent="0.15">
      <c r="A65" s="293" t="s">
        <v>9</v>
      </c>
      <c r="B65" s="115" t="s">
        <v>88</v>
      </c>
      <c r="C65" s="116">
        <v>5</v>
      </c>
      <c r="D65" s="116">
        <v>8</v>
      </c>
      <c r="E65" s="72">
        <f>IF(AND(OR(C65=3,C65=4),D65=4),3000,IF(AND(OR(C65=3,C65=4),D65=5),11000,IF(AND(C65=3,D65&gt;5),19000,IF(AND(C65=4,D65=6),19000,IF(AND(C65=4,D65&gt;6),27000,IF(AND(C65=5,D65=7),19000,IF(AND(C65=5,D65&gt;7),28000,IF(AND(C65=5,D65=5),3000,IF(AND(C65=5,D65=6),11000,0)))))))))</f>
        <v>28000</v>
      </c>
      <c r="F65" s="1"/>
      <c r="G65" s="293" t="s">
        <v>17</v>
      </c>
      <c r="H65" s="115" t="s">
        <v>89</v>
      </c>
      <c r="I65" s="116">
        <v>5</v>
      </c>
      <c r="J65" s="116">
        <v>8</v>
      </c>
      <c r="K65" s="72">
        <f>IF(AND(OR(I65=3,I65=4),J65=4),3000,IF(AND(OR(I65=3,I65=4),J65=5),11000,IF(AND(I65=3,J65&gt;5),19000,IF(AND(I65=4,J65=6),19000,IF(AND(I65=4,J65&gt;6),27000,IF(AND(I65=5,J65=7),19000,IF(AND(I65=5,J65&gt;7),28000,IF(AND(I65=5,J65=5),3000,IF(AND(I65=5,J65=6),11000,0)))))))))</f>
        <v>28000</v>
      </c>
    </row>
    <row r="66" spans="1:11" x14ac:dyDescent="0.15">
      <c r="A66" s="294"/>
      <c r="B66" s="119" t="s">
        <v>89</v>
      </c>
      <c r="C66" s="120">
        <v>5</v>
      </c>
      <c r="D66" s="120">
        <v>8</v>
      </c>
      <c r="E66" s="73">
        <f t="shared" ref="E66:E71" si="12">IF(AND(OR(C66=3,C66=4),D66=4),3000,IF(AND(OR(C66=3,C66=4),D66=5),11000,IF(AND(C66=3,D66&gt;5),19000,IF(AND(C66=4,D66=6),19000,IF(AND(C66=4,D66&gt;6),27000,IF(AND(C66=5,D66=7),19000,IF(AND(C66=5,D66&gt;7),28000,IF(AND(C66=5,D66=5),3000,IF(AND(C66=5,D66=6),11000,0)))))))))</f>
        <v>28000</v>
      </c>
      <c r="F66" s="1"/>
      <c r="G66" s="294"/>
      <c r="H66" s="121"/>
      <c r="I66" s="122"/>
      <c r="J66" s="122"/>
      <c r="K66" s="73">
        <f t="shared" ref="K66:K71" si="13">IF(AND(OR(I66=3,I66=4),J66=4),3000,IF(AND(OR(I66=3,I66=4),J66=5),11000,IF(AND(I66=3,J66&gt;5),19000,IF(AND(I66=4,J66=6),19000,IF(AND(I66=4,J66&gt;6),27000,IF(AND(I66=5,J66=7),19000,IF(AND(I66=5,J66&gt;7),28000,IF(AND(I66=5,J66=5),3000,IF(AND(I66=5,J66=6),11000,0)))))))))</f>
        <v>0</v>
      </c>
    </row>
    <row r="67" spans="1:11" x14ac:dyDescent="0.15">
      <c r="A67" s="294"/>
      <c r="B67" s="121"/>
      <c r="C67" s="122"/>
      <c r="D67" s="122"/>
      <c r="E67" s="73">
        <f t="shared" si="12"/>
        <v>0</v>
      </c>
      <c r="F67" s="1"/>
      <c r="G67" s="294"/>
      <c r="H67" s="121"/>
      <c r="I67" s="122"/>
      <c r="J67" s="122"/>
      <c r="K67" s="73">
        <f t="shared" si="13"/>
        <v>0</v>
      </c>
    </row>
    <row r="68" spans="1:11" x14ac:dyDescent="0.15">
      <c r="A68" s="294"/>
      <c r="B68" s="121"/>
      <c r="C68" s="122"/>
      <c r="D68" s="122"/>
      <c r="E68" s="73">
        <f t="shared" si="12"/>
        <v>0</v>
      </c>
      <c r="F68" s="1"/>
      <c r="G68" s="294"/>
      <c r="H68" s="121"/>
      <c r="I68" s="122"/>
      <c r="J68" s="122"/>
      <c r="K68" s="73">
        <f t="shared" si="13"/>
        <v>0</v>
      </c>
    </row>
    <row r="69" spans="1:11" x14ac:dyDescent="0.15">
      <c r="A69" s="294"/>
      <c r="B69" s="121"/>
      <c r="C69" s="122"/>
      <c r="D69" s="122"/>
      <c r="E69" s="73">
        <f t="shared" si="12"/>
        <v>0</v>
      </c>
      <c r="F69" s="1"/>
      <c r="G69" s="294"/>
      <c r="H69" s="121"/>
      <c r="I69" s="122"/>
      <c r="J69" s="122"/>
      <c r="K69" s="73">
        <f t="shared" si="13"/>
        <v>0</v>
      </c>
    </row>
    <row r="70" spans="1:11" x14ac:dyDescent="0.15">
      <c r="A70" s="294"/>
      <c r="B70" s="121"/>
      <c r="C70" s="122"/>
      <c r="D70" s="122"/>
      <c r="E70" s="73">
        <f t="shared" si="12"/>
        <v>0</v>
      </c>
      <c r="F70" s="1"/>
      <c r="G70" s="294"/>
      <c r="H70" s="121"/>
      <c r="I70" s="122"/>
      <c r="J70" s="122"/>
      <c r="K70" s="73">
        <f t="shared" si="13"/>
        <v>0</v>
      </c>
    </row>
    <row r="71" spans="1:11" x14ac:dyDescent="0.15">
      <c r="A71" s="294"/>
      <c r="B71" s="121"/>
      <c r="C71" s="122"/>
      <c r="D71" s="122"/>
      <c r="E71" s="73">
        <f t="shared" si="12"/>
        <v>0</v>
      </c>
      <c r="F71" s="1"/>
      <c r="G71" s="294"/>
      <c r="H71" s="121"/>
      <c r="I71" s="122"/>
      <c r="J71" s="122"/>
      <c r="K71" s="73">
        <f t="shared" si="13"/>
        <v>0</v>
      </c>
    </row>
    <row r="72" spans="1:11" ht="14.25" thickBot="1" x14ac:dyDescent="0.2">
      <c r="A72" s="295"/>
      <c r="B72" s="2" t="s">
        <v>5</v>
      </c>
      <c r="C72" s="3"/>
      <c r="D72" s="3"/>
      <c r="E72" s="34">
        <f>SUM(E65:E71)</f>
        <v>56000</v>
      </c>
      <c r="F72" s="1"/>
      <c r="G72" s="298"/>
      <c r="H72" s="110" t="s">
        <v>5</v>
      </c>
      <c r="I72" s="111"/>
      <c r="J72" s="111"/>
      <c r="K72" s="112">
        <f>SUM(K65:K71)</f>
        <v>28000</v>
      </c>
    </row>
    <row r="73" spans="1:11" ht="14.25" thickBot="1" x14ac:dyDescent="0.2">
      <c r="A73" s="1"/>
      <c r="B73" s="1"/>
      <c r="C73" s="1"/>
      <c r="D73" s="1"/>
      <c r="E73" s="32"/>
      <c r="F73" s="31"/>
      <c r="G73" s="296" t="s">
        <v>10</v>
      </c>
      <c r="H73" s="297"/>
      <c r="I73" s="74"/>
      <c r="J73" s="74"/>
      <c r="K73" s="75">
        <f>SUM(E32,E40,E48,E56,E64,E72,K72,K64,K56,K48,K40,K32)</f>
        <v>414000</v>
      </c>
    </row>
    <row r="74" spans="1:11" x14ac:dyDescent="0.15">
      <c r="A74" s="1" t="s">
        <v>72</v>
      </c>
      <c r="B74" s="1"/>
      <c r="C74" s="1"/>
      <c r="D74" s="1"/>
      <c r="E74" s="1"/>
      <c r="F74" s="1"/>
      <c r="G74" s="1"/>
      <c r="H74" s="1"/>
      <c r="I74" s="1"/>
      <c r="J74" s="1"/>
      <c r="K74" s="1"/>
    </row>
  </sheetData>
  <mergeCells count="49">
    <mergeCell ref="A1:K1"/>
    <mergeCell ref="A7:C7"/>
    <mergeCell ref="D7:D8"/>
    <mergeCell ref="E7:E8"/>
    <mergeCell ref="F7:H8"/>
    <mergeCell ref="I7:I8"/>
    <mergeCell ref="J7:K8"/>
    <mergeCell ref="A8:B8"/>
    <mergeCell ref="A9:B11"/>
    <mergeCell ref="F9:H9"/>
    <mergeCell ref="J9:K9"/>
    <mergeCell ref="F10:H10"/>
    <mergeCell ref="J10:K10"/>
    <mergeCell ref="F11:H11"/>
    <mergeCell ref="J11:K11"/>
    <mergeCell ref="A12:B15"/>
    <mergeCell ref="F12:H12"/>
    <mergeCell ref="J12:K12"/>
    <mergeCell ref="F13:H13"/>
    <mergeCell ref="J13:K13"/>
    <mergeCell ref="F14:H14"/>
    <mergeCell ref="J14:K14"/>
    <mergeCell ref="F15:H15"/>
    <mergeCell ref="J15:K15"/>
    <mergeCell ref="A33:A40"/>
    <mergeCell ref="G33:G40"/>
    <mergeCell ref="A16:B19"/>
    <mergeCell ref="F16:H16"/>
    <mergeCell ref="J16:K16"/>
    <mergeCell ref="F17:H17"/>
    <mergeCell ref="J17:K17"/>
    <mergeCell ref="F18:H18"/>
    <mergeCell ref="J18:K18"/>
    <mergeCell ref="F19:H19"/>
    <mergeCell ref="J19:K19"/>
    <mergeCell ref="A20:D20"/>
    <mergeCell ref="F20:H20"/>
    <mergeCell ref="J20:K20"/>
    <mergeCell ref="A25:A32"/>
    <mergeCell ref="G25:G32"/>
    <mergeCell ref="A65:A72"/>
    <mergeCell ref="G65:G72"/>
    <mergeCell ref="G73:H73"/>
    <mergeCell ref="A41:A48"/>
    <mergeCell ref="G41:G48"/>
    <mergeCell ref="A49:A56"/>
    <mergeCell ref="G49:G56"/>
    <mergeCell ref="A57:A64"/>
    <mergeCell ref="G57:G64"/>
  </mergeCells>
  <phoneticPr fontId="1"/>
  <dataValidations count="2">
    <dataValidation type="whole" allowBlank="1" showInputMessage="1" showErrorMessage="1" sqref="D25:D72 J25:J73" xr:uid="{00000000-0002-0000-0300-000000000000}">
      <formula1>0</formula1>
      <formula2>100</formula2>
    </dataValidation>
    <dataValidation type="whole" allowBlank="1" showInputMessage="1" showErrorMessage="1" sqref="C25:C72 I25:I73" xr:uid="{00000000-0002-0000-0300-000001000000}">
      <formula1>3</formula1>
      <formula2>5</formula2>
    </dataValidation>
  </dataValidation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3DE13-B92F-44A0-9456-2A0BC64D7085}">
  <sheetPr>
    <tabColor rgb="FF92D050"/>
  </sheetPr>
  <dimension ref="A1:K74"/>
  <sheetViews>
    <sheetView view="pageBreakPreview" zoomScale="70" zoomScaleNormal="90" zoomScaleSheetLayoutView="70" workbookViewId="0">
      <selection activeCell="B25" sqref="B25"/>
    </sheetView>
  </sheetViews>
  <sheetFormatPr defaultRowHeight="13.5" x14ac:dyDescent="0.15"/>
  <cols>
    <col min="1" max="1" width="2.75" customWidth="1"/>
    <col min="2" max="2" width="13.25" customWidth="1"/>
    <col min="3" max="4" width="10.5" customWidth="1"/>
    <col min="5" max="5" width="12.625" customWidth="1"/>
    <col min="6" max="6" width="3" customWidth="1"/>
    <col min="7" max="7" width="3.125" customWidth="1"/>
    <col min="8" max="8" width="14" customWidth="1"/>
    <col min="9" max="10" width="10.625" customWidth="1"/>
    <col min="11" max="11" width="13" customWidth="1"/>
  </cols>
  <sheetData>
    <row r="1" spans="1:11" ht="20.25" customHeight="1" x14ac:dyDescent="0.15">
      <c r="A1" s="306" t="s">
        <v>66</v>
      </c>
      <c r="B1" s="306"/>
      <c r="C1" s="306"/>
      <c r="D1" s="306"/>
      <c r="E1" s="306"/>
      <c r="F1" s="306"/>
      <c r="G1" s="306"/>
      <c r="H1" s="306"/>
      <c r="I1" s="306"/>
      <c r="J1" s="306"/>
      <c r="K1" s="306"/>
    </row>
    <row r="2" spans="1:11" ht="10.5" customHeight="1" x14ac:dyDescent="0.15">
      <c r="A2" s="44"/>
      <c r="B2" s="45"/>
      <c r="C2" s="45"/>
      <c r="D2" s="45"/>
      <c r="E2" s="45"/>
      <c r="F2" s="45"/>
      <c r="G2" s="45"/>
      <c r="H2" s="45"/>
      <c r="I2" s="45"/>
      <c r="J2" s="45"/>
      <c r="K2" s="45"/>
    </row>
    <row r="3" spans="1:11" ht="18" customHeight="1" x14ac:dyDescent="0.15">
      <c r="A3" s="88" t="s">
        <v>67</v>
      </c>
      <c r="B3" s="88"/>
      <c r="C3" s="89" t="s">
        <v>91</v>
      </c>
    </row>
    <row r="5" spans="1:11" x14ac:dyDescent="0.15">
      <c r="A5" s="4" t="s">
        <v>68</v>
      </c>
      <c r="B5" s="4"/>
      <c r="C5" s="4"/>
      <c r="D5" s="4"/>
      <c r="E5" s="4"/>
      <c r="F5" s="4"/>
      <c r="G5" s="4"/>
      <c r="H5" s="4"/>
      <c r="I5" s="4"/>
      <c r="J5" s="4"/>
      <c r="K5" s="4"/>
    </row>
    <row r="6" spans="1:11" ht="6.75" customHeight="1" thickBot="1" x14ac:dyDescent="0.2">
      <c r="A6" s="8"/>
      <c r="B6" s="8"/>
      <c r="C6" s="8"/>
      <c r="D6" s="8"/>
      <c r="E6" s="8"/>
      <c r="F6" s="8"/>
      <c r="G6" s="8"/>
      <c r="H6" s="8"/>
      <c r="I6" s="8"/>
      <c r="J6" s="8"/>
      <c r="K6" s="8"/>
    </row>
    <row r="7" spans="1:11" x14ac:dyDescent="0.15">
      <c r="A7" s="307" t="s">
        <v>33</v>
      </c>
      <c r="B7" s="308"/>
      <c r="C7" s="308"/>
      <c r="D7" s="309" t="s">
        <v>25</v>
      </c>
      <c r="E7" s="309" t="s">
        <v>30</v>
      </c>
      <c r="F7" s="309" t="s">
        <v>35</v>
      </c>
      <c r="G7" s="309"/>
      <c r="H7" s="309"/>
      <c r="I7" s="309" t="s">
        <v>34</v>
      </c>
      <c r="J7" s="311" t="s">
        <v>37</v>
      </c>
      <c r="K7" s="312"/>
    </row>
    <row r="8" spans="1:11" ht="14.25" thickBot="1" x14ac:dyDescent="0.2">
      <c r="A8" s="315" t="s">
        <v>31</v>
      </c>
      <c r="B8" s="316"/>
      <c r="C8" s="9" t="s">
        <v>2</v>
      </c>
      <c r="D8" s="310"/>
      <c r="E8" s="310"/>
      <c r="F8" s="310"/>
      <c r="G8" s="310"/>
      <c r="H8" s="310"/>
      <c r="I8" s="310"/>
      <c r="J8" s="313"/>
      <c r="K8" s="314"/>
    </row>
    <row r="9" spans="1:11" x14ac:dyDescent="0.15">
      <c r="A9" s="337" t="s">
        <v>49</v>
      </c>
      <c r="B9" s="338"/>
      <c r="C9" s="61" t="s">
        <v>27</v>
      </c>
      <c r="D9" s="62">
        <v>3000</v>
      </c>
      <c r="E9" s="62">
        <f>COUNTIFS(C25:C72,3,D25:D72,4)+COUNTIFS(I25:I72,3,J25:J72,4)</f>
        <v>0</v>
      </c>
      <c r="F9" s="341">
        <f>+D9*E9</f>
        <v>0</v>
      </c>
      <c r="G9" s="341"/>
      <c r="H9" s="341"/>
      <c r="I9" s="90">
        <f>'様式１（計画書）'!H30</f>
        <v>0.125</v>
      </c>
      <c r="J9" s="317">
        <f>F9*I9</f>
        <v>0</v>
      </c>
      <c r="K9" s="318"/>
    </row>
    <row r="10" spans="1:11" x14ac:dyDescent="0.15">
      <c r="A10" s="324"/>
      <c r="B10" s="325"/>
      <c r="C10" s="63" t="s">
        <v>28</v>
      </c>
      <c r="D10" s="64">
        <v>11000</v>
      </c>
      <c r="E10" s="64">
        <f>COUNTIFS(C25:C72,3,D25:D72,5)+COUNTIFS(I25:I72,3,J25:J72,5)</f>
        <v>0</v>
      </c>
      <c r="F10" s="283">
        <f>+D10*E10</f>
        <v>0</v>
      </c>
      <c r="G10" s="284"/>
      <c r="H10" s="285"/>
      <c r="I10" s="91">
        <f>'様式１（計画書）'!H31</f>
        <v>0.125</v>
      </c>
      <c r="J10" s="289">
        <f t="shared" ref="J10:J19" si="0">F10*I10</f>
        <v>0</v>
      </c>
      <c r="K10" s="290"/>
    </row>
    <row r="11" spans="1:11" x14ac:dyDescent="0.15">
      <c r="A11" s="339"/>
      <c r="B11" s="340"/>
      <c r="C11" s="30" t="s">
        <v>29</v>
      </c>
      <c r="D11" s="46">
        <v>19000</v>
      </c>
      <c r="E11" s="46">
        <f>COUNTIFS(C25:C72,3,D25:D72,"&gt;5")+COUNTIFS(I25:I72,3,J25:J72,"&gt;5")</f>
        <v>0</v>
      </c>
      <c r="F11" s="319">
        <f>+D11*E11</f>
        <v>0</v>
      </c>
      <c r="G11" s="320"/>
      <c r="H11" s="321"/>
      <c r="I11" s="128">
        <f>'様式１（計画書）'!H32</f>
        <v>0.125</v>
      </c>
      <c r="J11" s="322">
        <f t="shared" si="0"/>
        <v>0</v>
      </c>
      <c r="K11" s="323"/>
    </row>
    <row r="12" spans="1:11" x14ac:dyDescent="0.15">
      <c r="A12" s="339" t="s">
        <v>50</v>
      </c>
      <c r="B12" s="340"/>
      <c r="C12" s="65" t="s">
        <v>27</v>
      </c>
      <c r="D12" s="66">
        <v>3000</v>
      </c>
      <c r="E12" s="66">
        <f>COUNTIFS(C25:C72,4,D25:D72,4)+COUNTIFS(I25:I72,4,J25:J72,4)</f>
        <v>0</v>
      </c>
      <c r="F12" s="330">
        <f t="shared" ref="F12:F18" si="1">+D12*E12</f>
        <v>0</v>
      </c>
      <c r="G12" s="331"/>
      <c r="H12" s="332"/>
      <c r="I12" s="92">
        <f>'様式１（計画書）'!H33</f>
        <v>0.125</v>
      </c>
      <c r="J12" s="333">
        <f t="shared" si="0"/>
        <v>0</v>
      </c>
      <c r="K12" s="334"/>
    </row>
    <row r="13" spans="1:11" x14ac:dyDescent="0.15">
      <c r="A13" s="326"/>
      <c r="B13" s="327"/>
      <c r="C13" s="63" t="s">
        <v>28</v>
      </c>
      <c r="D13" s="69">
        <v>11000</v>
      </c>
      <c r="E13" s="69">
        <f>COUNTIFS(C25:C72,4,D25:D72,5)+COUNTIFS(I25:I72,4,J25:J72,5)</f>
        <v>0</v>
      </c>
      <c r="F13" s="283">
        <f t="shared" si="1"/>
        <v>0</v>
      </c>
      <c r="G13" s="284"/>
      <c r="H13" s="285"/>
      <c r="I13" s="91">
        <f>'様式１（計画書）'!H34</f>
        <v>0.125</v>
      </c>
      <c r="J13" s="289">
        <f t="shared" si="0"/>
        <v>0</v>
      </c>
      <c r="K13" s="290"/>
    </row>
    <row r="14" spans="1:11" x14ac:dyDescent="0.15">
      <c r="A14" s="326"/>
      <c r="B14" s="327"/>
      <c r="C14" s="67" t="s">
        <v>53</v>
      </c>
      <c r="D14" s="68">
        <v>19000</v>
      </c>
      <c r="E14" s="68">
        <f>COUNTIFS(C25:C72,4,D25:D72,6)+COUNTIFS(I25:I72,4,J25:J72,6)</f>
        <v>0</v>
      </c>
      <c r="F14" s="286">
        <f t="shared" si="1"/>
        <v>0</v>
      </c>
      <c r="G14" s="287"/>
      <c r="H14" s="288"/>
      <c r="I14" s="91">
        <f>'様式１（計画書）'!H35</f>
        <v>0.125</v>
      </c>
      <c r="J14" s="291">
        <f t="shared" si="0"/>
        <v>0</v>
      </c>
      <c r="K14" s="292"/>
    </row>
    <row r="15" spans="1:11" x14ac:dyDescent="0.15">
      <c r="A15" s="339"/>
      <c r="B15" s="340"/>
      <c r="C15" s="30" t="s">
        <v>52</v>
      </c>
      <c r="D15" s="47">
        <v>27000</v>
      </c>
      <c r="E15" s="47">
        <f>COUNTIFS(C25:C72,4,D25:D72,"&gt;6")+COUNTIFS(I25:I72,4,J25:J72,"&gt;6")</f>
        <v>0</v>
      </c>
      <c r="F15" s="319">
        <f t="shared" si="1"/>
        <v>0</v>
      </c>
      <c r="G15" s="320"/>
      <c r="H15" s="321"/>
      <c r="I15" s="129">
        <f>'様式１（計画書）'!H36</f>
        <v>0.125</v>
      </c>
      <c r="J15" s="322">
        <f t="shared" si="0"/>
        <v>0</v>
      </c>
      <c r="K15" s="336"/>
    </row>
    <row r="16" spans="1:11" x14ac:dyDescent="0.15">
      <c r="A16" s="324" t="s">
        <v>26</v>
      </c>
      <c r="B16" s="325"/>
      <c r="C16" s="65" t="s">
        <v>28</v>
      </c>
      <c r="D16" s="66">
        <v>3000</v>
      </c>
      <c r="E16" s="66">
        <f>COUNTIFS(C25:C72,5,D25:D72,5)+COUNTIFS(I25:I72,5,J25:J72,5)</f>
        <v>0</v>
      </c>
      <c r="F16" s="330">
        <f t="shared" si="1"/>
        <v>0</v>
      </c>
      <c r="G16" s="331"/>
      <c r="H16" s="332"/>
      <c r="I16" s="93">
        <f>'様式１（計画書）'!H37</f>
        <v>0.125</v>
      </c>
      <c r="J16" s="333">
        <f t="shared" si="0"/>
        <v>0</v>
      </c>
      <c r="K16" s="334"/>
    </row>
    <row r="17" spans="1:11" x14ac:dyDescent="0.15">
      <c r="A17" s="326"/>
      <c r="B17" s="327"/>
      <c r="C17" s="63" t="s">
        <v>53</v>
      </c>
      <c r="D17" s="69">
        <v>11000</v>
      </c>
      <c r="E17" s="69">
        <f>COUNTIFS(C25:C72,5,D25:D72,6)+COUNTIFS(I25:I72,5,J25:J72,6)</f>
        <v>0</v>
      </c>
      <c r="F17" s="283">
        <f t="shared" si="1"/>
        <v>0</v>
      </c>
      <c r="G17" s="284"/>
      <c r="H17" s="285"/>
      <c r="I17" s="91">
        <f>'様式１（計画書）'!H38</f>
        <v>0.125</v>
      </c>
      <c r="J17" s="289">
        <f t="shared" si="0"/>
        <v>0</v>
      </c>
      <c r="K17" s="290"/>
    </row>
    <row r="18" spans="1:11" x14ac:dyDescent="0.15">
      <c r="A18" s="326"/>
      <c r="B18" s="327"/>
      <c r="C18" s="63" t="s">
        <v>54</v>
      </c>
      <c r="D18" s="69">
        <v>19000</v>
      </c>
      <c r="E18" s="69">
        <f>COUNTIFS(C25:C72,5,D25:D72,7)+COUNTIFS(I25:I72,5,J25:J72,7)</f>
        <v>0</v>
      </c>
      <c r="F18" s="283">
        <f t="shared" si="1"/>
        <v>0</v>
      </c>
      <c r="G18" s="284"/>
      <c r="H18" s="285"/>
      <c r="I18" s="91">
        <f>'様式１（計画書）'!H39</f>
        <v>0.125</v>
      </c>
      <c r="J18" s="289">
        <f t="shared" si="0"/>
        <v>0</v>
      </c>
      <c r="K18" s="290"/>
    </row>
    <row r="19" spans="1:11" ht="14.25" thickBot="1" x14ac:dyDescent="0.2">
      <c r="A19" s="328"/>
      <c r="B19" s="329"/>
      <c r="C19" s="70" t="s">
        <v>55</v>
      </c>
      <c r="D19" s="71">
        <v>28000</v>
      </c>
      <c r="E19" s="71">
        <f>COUNTIFS(C25:C72,5,D25:D72,"&gt;7")+COUNTIFS(I25:I72,5,J25:J72,"&gt;7")</f>
        <v>0</v>
      </c>
      <c r="F19" s="335">
        <f>+D19*E19</f>
        <v>0</v>
      </c>
      <c r="G19" s="335"/>
      <c r="H19" s="335"/>
      <c r="I19" s="127">
        <f>'様式１（計画書）'!H40</f>
        <v>0.125</v>
      </c>
      <c r="J19" s="322">
        <f t="shared" si="0"/>
        <v>0</v>
      </c>
      <c r="K19" s="336"/>
    </row>
    <row r="20" spans="1:11" ht="15" thickTop="1" thickBot="1" x14ac:dyDescent="0.2">
      <c r="A20" s="303" t="s">
        <v>11</v>
      </c>
      <c r="B20" s="304"/>
      <c r="C20" s="304"/>
      <c r="D20" s="304"/>
      <c r="E20" s="48">
        <f>SUM(E9:E19)</f>
        <v>0</v>
      </c>
      <c r="F20" s="305">
        <f>SUM(F9:H19)</f>
        <v>0</v>
      </c>
      <c r="G20" s="305"/>
      <c r="H20" s="305"/>
      <c r="I20" s="35" t="s">
        <v>36</v>
      </c>
      <c r="J20" s="301">
        <f>SUM(J9:K19)</f>
        <v>0</v>
      </c>
      <c r="K20" s="302"/>
    </row>
    <row r="21" spans="1:11" x14ac:dyDescent="0.15">
      <c r="A21" s="1"/>
      <c r="B21" s="1"/>
      <c r="C21" s="1"/>
      <c r="D21" s="1"/>
      <c r="E21" s="1"/>
      <c r="F21" s="1"/>
      <c r="G21" s="1"/>
      <c r="H21" s="1"/>
      <c r="I21" s="1"/>
      <c r="J21" s="1"/>
      <c r="K21" s="1"/>
    </row>
    <row r="22" spans="1:11" x14ac:dyDescent="0.15">
      <c r="A22" s="4" t="s">
        <v>69</v>
      </c>
      <c r="B22" s="4"/>
      <c r="C22" s="4"/>
      <c r="D22" s="4"/>
      <c r="E22" s="4"/>
      <c r="F22" s="4"/>
      <c r="G22" s="4"/>
      <c r="H22" s="4"/>
      <c r="I22" s="4"/>
      <c r="J22" s="4"/>
      <c r="K22" s="4"/>
    </row>
    <row r="23" spans="1:11" ht="6.75" customHeight="1" thickBot="1" x14ac:dyDescent="0.2">
      <c r="A23" s="8"/>
      <c r="B23" s="8"/>
      <c r="C23" s="8"/>
      <c r="D23" s="8"/>
      <c r="E23" s="8"/>
      <c r="F23" s="8"/>
      <c r="G23" s="8"/>
      <c r="H23" s="8"/>
      <c r="I23" s="8"/>
      <c r="J23" s="8"/>
      <c r="K23" s="8"/>
    </row>
    <row r="24" spans="1:11" ht="14.25" thickBot="1" x14ac:dyDescent="0.2">
      <c r="A24" s="7"/>
      <c r="B24" s="5" t="s">
        <v>0</v>
      </c>
      <c r="C24" s="6" t="s">
        <v>3</v>
      </c>
      <c r="D24" s="6" t="s">
        <v>2</v>
      </c>
      <c r="E24" s="33" t="s">
        <v>35</v>
      </c>
      <c r="F24" s="1"/>
      <c r="G24" s="7"/>
      <c r="H24" s="5" t="s">
        <v>0</v>
      </c>
      <c r="I24" s="6" t="s">
        <v>3</v>
      </c>
      <c r="J24" s="6" t="s">
        <v>2</v>
      </c>
      <c r="K24" s="33" t="s">
        <v>35</v>
      </c>
    </row>
    <row r="25" spans="1:11" x14ac:dyDescent="0.15">
      <c r="A25" s="293" t="s">
        <v>1</v>
      </c>
      <c r="B25" s="94"/>
      <c r="C25" s="95"/>
      <c r="D25" s="95"/>
      <c r="E25" s="72">
        <f>IF(AND(OR(C25=3,C25=4),D25=4),3000,IF(AND(OR(C25=3,C25=4),D25=5),11000,IF(AND(C25=3,D25&gt;5),19000,IF(AND(C25=4,D25=6),19000,IF(AND(C25=4,D25&gt;6),27000,IF(AND(C25=5,D25=7),19000,IF(AND(C25=5,D25&gt;7),28000,IF(AND(C25=5,D25=5),3000,IF(AND(C25=5,D25=6),11000,0)))))))))</f>
        <v>0</v>
      </c>
      <c r="F25" s="1"/>
      <c r="G25" s="293" t="s">
        <v>12</v>
      </c>
      <c r="H25" s="94"/>
      <c r="I25" s="95"/>
      <c r="J25" s="95"/>
      <c r="K25" s="72">
        <f>IF(AND(OR(I25=3,I25=4),J25=4),3000,IF(AND(OR(I25=3,I25=4),J25=5),11000,IF(AND(I25=3,J25&gt;5),19000,IF(AND(I25=4,J25=6),19000,IF(AND(I25=4,J25&gt;6),27000,IF(AND(I25=5,J25=7),19000,IF(AND(I25=5,J25&gt;7),28000,IF(AND(I25=5,J25=5),3000,IF(AND(I25=5,J25=6),11000,0)))))))))</f>
        <v>0</v>
      </c>
    </row>
    <row r="26" spans="1:11" x14ac:dyDescent="0.15">
      <c r="A26" s="294"/>
      <c r="B26" s="96"/>
      <c r="C26" s="97"/>
      <c r="D26" s="97"/>
      <c r="E26" s="73">
        <f t="shared" ref="E26:E31" si="2">IF(AND(OR(C26=3,C26=4),D26=4),3000,IF(AND(OR(C26=3,C26=4),D26=5),11000,IF(AND(C26=3,D26&gt;5),19000,IF(AND(C26=4,D26=6),19000,IF(AND(C26=4,D26&gt;6),27000,IF(AND(C26=5,D26=7),19000,IF(AND(C26=5,D26&gt;7),28000,IF(AND(C26=5,D26=5),3000,IF(AND(C26=5,D26=6),11000,0)))))))))</f>
        <v>0</v>
      </c>
      <c r="F26" s="1"/>
      <c r="G26" s="294"/>
      <c r="H26" s="96"/>
      <c r="I26" s="97"/>
      <c r="J26" s="97"/>
      <c r="K26" s="73">
        <f t="shared" ref="K26:K31" si="3">IF(AND(OR(I26=3,I26=4),J26=4),3000,IF(AND(OR(I26=3,I26=4),J26=5),11000,IF(AND(I26=3,J26&gt;5),19000,IF(AND(I26=4,J26=6),19000,IF(AND(I26=4,J26&gt;6),27000,IF(AND(I26=5,J26=7),19000,IF(AND(I26=5,J26&gt;7),28000,IF(AND(I26=5,J26=5),3000,IF(AND(I26=5,J26=6),11000,0)))))))))</f>
        <v>0</v>
      </c>
    </row>
    <row r="27" spans="1:11" x14ac:dyDescent="0.15">
      <c r="A27" s="294"/>
      <c r="B27" s="96"/>
      <c r="C27" s="97"/>
      <c r="D27" s="97"/>
      <c r="E27" s="73">
        <f t="shared" si="2"/>
        <v>0</v>
      </c>
      <c r="F27" s="1"/>
      <c r="G27" s="294"/>
      <c r="H27" s="96"/>
      <c r="I27" s="97"/>
      <c r="J27" s="97"/>
      <c r="K27" s="73">
        <f t="shared" si="3"/>
        <v>0</v>
      </c>
    </row>
    <row r="28" spans="1:11" x14ac:dyDescent="0.15">
      <c r="A28" s="294"/>
      <c r="B28" s="96"/>
      <c r="C28" s="97"/>
      <c r="D28" s="97"/>
      <c r="E28" s="73">
        <f t="shared" si="2"/>
        <v>0</v>
      </c>
      <c r="F28" s="1"/>
      <c r="G28" s="294"/>
      <c r="H28" s="96"/>
      <c r="I28" s="97"/>
      <c r="J28" s="97"/>
      <c r="K28" s="73">
        <f t="shared" si="3"/>
        <v>0</v>
      </c>
    </row>
    <row r="29" spans="1:11" x14ac:dyDescent="0.15">
      <c r="A29" s="294"/>
      <c r="B29" s="96"/>
      <c r="C29" s="97"/>
      <c r="D29" s="97"/>
      <c r="E29" s="73">
        <f t="shared" si="2"/>
        <v>0</v>
      </c>
      <c r="F29" s="1"/>
      <c r="G29" s="294"/>
      <c r="H29" s="96"/>
      <c r="I29" s="97"/>
      <c r="J29" s="97"/>
      <c r="K29" s="73">
        <f t="shared" si="3"/>
        <v>0</v>
      </c>
    </row>
    <row r="30" spans="1:11" x14ac:dyDescent="0.15">
      <c r="A30" s="294"/>
      <c r="B30" s="96"/>
      <c r="C30" s="97"/>
      <c r="D30" s="97"/>
      <c r="E30" s="73">
        <f t="shared" si="2"/>
        <v>0</v>
      </c>
      <c r="F30" s="1"/>
      <c r="G30" s="294"/>
      <c r="H30" s="96"/>
      <c r="I30" s="97"/>
      <c r="J30" s="97"/>
      <c r="K30" s="73">
        <f t="shared" si="3"/>
        <v>0</v>
      </c>
    </row>
    <row r="31" spans="1:11" x14ac:dyDescent="0.15">
      <c r="A31" s="294"/>
      <c r="B31" s="96"/>
      <c r="C31" s="97"/>
      <c r="D31" s="97"/>
      <c r="E31" s="73">
        <f t="shared" si="2"/>
        <v>0</v>
      </c>
      <c r="F31" s="1"/>
      <c r="G31" s="294"/>
      <c r="H31" s="96"/>
      <c r="I31" s="97"/>
      <c r="J31" s="97"/>
      <c r="K31" s="73">
        <f t="shared" si="3"/>
        <v>0</v>
      </c>
    </row>
    <row r="32" spans="1:11" ht="14.25" thickBot="1" x14ac:dyDescent="0.2">
      <c r="A32" s="295"/>
      <c r="B32" s="2" t="s">
        <v>5</v>
      </c>
      <c r="C32" s="3"/>
      <c r="D32" s="3"/>
      <c r="E32" s="34">
        <f>SUM(E25:E31)</f>
        <v>0</v>
      </c>
      <c r="F32" s="1"/>
      <c r="G32" s="295"/>
      <c r="H32" s="2" t="s">
        <v>5</v>
      </c>
      <c r="I32" s="3"/>
      <c r="J32" s="3"/>
      <c r="K32" s="34">
        <f>SUM(K25:K31)</f>
        <v>0</v>
      </c>
    </row>
    <row r="33" spans="1:11" x14ac:dyDescent="0.15">
      <c r="A33" s="299" t="s">
        <v>4</v>
      </c>
      <c r="B33" s="94"/>
      <c r="C33" s="95"/>
      <c r="D33" s="95"/>
      <c r="E33" s="72">
        <f>IF(AND(OR(C33=3,C33=4),D33=4),3000,IF(AND(OR(C33=3,C33=4),D33=5),11000,IF(AND(C33=3,D33&gt;5),19000,IF(AND(C33=4,D33=6),19000,IF(AND(C33=4,D33&gt;6),27000,IF(AND(C33=5,D33=7),19000,IF(AND(C33=5,D33&gt;7),28000,IF(AND(C33=5,D33=5),3000,IF(AND(C33=5,D33=6),11000,0)))))))))</f>
        <v>0</v>
      </c>
      <c r="F33" s="1"/>
      <c r="G33" s="293" t="s">
        <v>13</v>
      </c>
      <c r="H33" s="94"/>
      <c r="I33" s="95"/>
      <c r="J33" s="95"/>
      <c r="K33" s="72">
        <f>IF(AND(OR(I33=3,I33=4),J33=4),3000,IF(AND(OR(I33=3,I33=4),J33=5),11000,IF(AND(I33=3,J33&gt;5),19000,IF(AND(I33=4,J33=6),19000,IF(AND(I33=4,J33&gt;6),27000,IF(AND(I33=5,J33=7),19000,IF(AND(I33=5,J33&gt;7),28000,IF(AND(I33=5,J33=5),3000,IF(AND(I33=5,J33=6),11000,0)))))))))</f>
        <v>0</v>
      </c>
    </row>
    <row r="34" spans="1:11" x14ac:dyDescent="0.15">
      <c r="A34" s="294"/>
      <c r="B34" s="96"/>
      <c r="C34" s="97"/>
      <c r="D34" s="97"/>
      <c r="E34" s="73">
        <f t="shared" ref="E34:E39" si="4">IF(AND(OR(C34=3,C34=4),D34=4),3000,IF(AND(OR(C34=3,C34=4),D34=5),11000,IF(AND(C34=3,D34&gt;5),19000,IF(AND(C34=4,D34=6),19000,IF(AND(C34=4,D34&gt;6),27000,IF(AND(C34=5,D34=7),19000,IF(AND(C34=5,D34&gt;7),28000,IF(AND(C34=5,D34=5),3000,IF(AND(C34=5,D34=6),11000,0)))))))))</f>
        <v>0</v>
      </c>
      <c r="F34" s="1"/>
      <c r="G34" s="294"/>
      <c r="H34" s="96"/>
      <c r="I34" s="97"/>
      <c r="J34" s="97"/>
      <c r="K34" s="73">
        <f t="shared" ref="K34:K39" si="5">IF(AND(OR(I34=3,I34=4),J34=4),3000,IF(AND(OR(I34=3,I34=4),J34=5),11000,IF(AND(I34=3,J34&gt;5),19000,IF(AND(I34=4,J34=6),19000,IF(AND(I34=4,J34&gt;6),27000,IF(AND(I34=5,J34=7),19000,IF(AND(I34=5,J34&gt;7),28000,IF(AND(I34=5,J34=5),3000,IF(AND(I34=5,J34=6),11000,0)))))))))</f>
        <v>0</v>
      </c>
    </row>
    <row r="35" spans="1:11" x14ac:dyDescent="0.15">
      <c r="A35" s="294"/>
      <c r="B35" s="96"/>
      <c r="C35" s="97"/>
      <c r="D35" s="97"/>
      <c r="E35" s="73">
        <f t="shared" si="4"/>
        <v>0</v>
      </c>
      <c r="F35" s="1"/>
      <c r="G35" s="294"/>
      <c r="H35" s="96"/>
      <c r="I35" s="97"/>
      <c r="J35" s="97"/>
      <c r="K35" s="73">
        <f t="shared" si="5"/>
        <v>0</v>
      </c>
    </row>
    <row r="36" spans="1:11" x14ac:dyDescent="0.15">
      <c r="A36" s="294"/>
      <c r="B36" s="96"/>
      <c r="C36" s="97"/>
      <c r="D36" s="97"/>
      <c r="E36" s="73">
        <f t="shared" si="4"/>
        <v>0</v>
      </c>
      <c r="F36" s="1"/>
      <c r="G36" s="294"/>
      <c r="H36" s="96"/>
      <c r="I36" s="97"/>
      <c r="J36" s="97"/>
      <c r="K36" s="73">
        <f t="shared" si="5"/>
        <v>0</v>
      </c>
    </row>
    <row r="37" spans="1:11" x14ac:dyDescent="0.15">
      <c r="A37" s="294"/>
      <c r="B37" s="96"/>
      <c r="C37" s="97"/>
      <c r="D37" s="97"/>
      <c r="E37" s="73">
        <f t="shared" si="4"/>
        <v>0</v>
      </c>
      <c r="F37" s="1"/>
      <c r="G37" s="294"/>
      <c r="H37" s="96"/>
      <c r="I37" s="97"/>
      <c r="J37" s="97"/>
      <c r="K37" s="73">
        <f t="shared" si="5"/>
        <v>0</v>
      </c>
    </row>
    <row r="38" spans="1:11" x14ac:dyDescent="0.15">
      <c r="A38" s="294"/>
      <c r="B38" s="96"/>
      <c r="C38" s="97"/>
      <c r="D38" s="97"/>
      <c r="E38" s="73">
        <f t="shared" si="4"/>
        <v>0</v>
      </c>
      <c r="F38" s="1"/>
      <c r="G38" s="294"/>
      <c r="H38" s="96"/>
      <c r="I38" s="97"/>
      <c r="J38" s="97"/>
      <c r="K38" s="73">
        <f t="shared" si="5"/>
        <v>0</v>
      </c>
    </row>
    <row r="39" spans="1:11" x14ac:dyDescent="0.15">
      <c r="A39" s="294"/>
      <c r="B39" s="96"/>
      <c r="C39" s="97"/>
      <c r="D39" s="97"/>
      <c r="E39" s="73">
        <f t="shared" si="4"/>
        <v>0</v>
      </c>
      <c r="F39" s="1"/>
      <c r="G39" s="294"/>
      <c r="H39" s="96"/>
      <c r="I39" s="97"/>
      <c r="J39" s="97"/>
      <c r="K39" s="73">
        <f t="shared" si="5"/>
        <v>0</v>
      </c>
    </row>
    <row r="40" spans="1:11" ht="14.25" thickBot="1" x14ac:dyDescent="0.2">
      <c r="A40" s="300"/>
      <c r="B40" s="2" t="s">
        <v>5</v>
      </c>
      <c r="C40" s="3"/>
      <c r="D40" s="3"/>
      <c r="E40" s="34">
        <f>SUM(E33:E39)</f>
        <v>0</v>
      </c>
      <c r="F40" s="1"/>
      <c r="G40" s="295"/>
      <c r="H40" s="2" t="s">
        <v>5</v>
      </c>
      <c r="I40" s="3"/>
      <c r="J40" s="3"/>
      <c r="K40" s="34">
        <f>SUM(K33:K39)</f>
        <v>0</v>
      </c>
    </row>
    <row r="41" spans="1:11" x14ac:dyDescent="0.15">
      <c r="A41" s="293" t="s">
        <v>6</v>
      </c>
      <c r="B41" s="94"/>
      <c r="C41" s="95"/>
      <c r="D41" s="95"/>
      <c r="E41" s="72">
        <f>IF(AND(OR(C41=3,C41=4),D41=4),3000,IF(AND(OR(C41=3,C41=4),D41=5),11000,IF(AND(C41=3,D41&gt;5),19000,IF(AND(C41=4,D41=6),19000,IF(AND(C41=4,D41&gt;6),27000,IF(AND(C41=5,D41=7),19000,IF(AND(C41=5,D41&gt;7),28000,IF(AND(C41=5,D41=5),3000,IF(AND(C41=5,D41=6),11000,0)))))))))</f>
        <v>0</v>
      </c>
      <c r="F41" s="1"/>
      <c r="G41" s="293" t="s">
        <v>14</v>
      </c>
      <c r="H41" s="94"/>
      <c r="I41" s="95"/>
      <c r="J41" s="95"/>
      <c r="K41" s="72">
        <f>IF(AND(OR(I41=3,I41=4),J41=4),3000,IF(AND(OR(I41=3,I41=4),J41=5),11000,IF(AND(I41=3,J41&gt;5),19000,IF(AND(I41=4,J41=6),19000,IF(AND(I41=4,J41&gt;6),27000,IF(AND(I41=5,J41=7),19000,IF(AND(I41=5,J41&gt;7),28000,IF(AND(I41=5,J41=5),3000,IF(AND(I41=5,J41=6),11000,0)))))))))</f>
        <v>0</v>
      </c>
    </row>
    <row r="42" spans="1:11" x14ac:dyDescent="0.15">
      <c r="A42" s="294"/>
      <c r="B42" s="96"/>
      <c r="C42" s="97"/>
      <c r="D42" s="97"/>
      <c r="E42" s="73">
        <f t="shared" ref="E42:E47" si="6">IF(AND(OR(C42=3,C42=4),D42=4),3000,IF(AND(OR(C42=3,C42=4),D42=5),11000,IF(AND(C42=3,D42&gt;5),19000,IF(AND(C42=4,D42=6),19000,IF(AND(C42=4,D42&gt;6),27000,IF(AND(C42=5,D42=7),19000,IF(AND(C42=5,D42&gt;7),28000,IF(AND(C42=5,D42=5),3000,IF(AND(C42=5,D42=6),11000,0)))))))))</f>
        <v>0</v>
      </c>
      <c r="F42" s="1"/>
      <c r="G42" s="294"/>
      <c r="H42" s="96"/>
      <c r="I42" s="97"/>
      <c r="J42" s="97"/>
      <c r="K42" s="73">
        <f t="shared" ref="K42:K47" si="7">IF(AND(OR(I42=3,I42=4),J42=4),3000,IF(AND(OR(I42=3,I42=4),J42=5),11000,IF(AND(I42=3,J42&gt;5),19000,IF(AND(I42=4,J42=6),19000,IF(AND(I42=4,J42&gt;6),27000,IF(AND(I42=5,J42=7),19000,IF(AND(I42=5,J42&gt;7),28000,IF(AND(I42=5,J42=5),3000,IF(AND(I42=5,J42=6),11000,0)))))))))</f>
        <v>0</v>
      </c>
    </row>
    <row r="43" spans="1:11" x14ac:dyDescent="0.15">
      <c r="A43" s="294"/>
      <c r="B43" s="96"/>
      <c r="C43" s="97"/>
      <c r="D43" s="97"/>
      <c r="E43" s="73">
        <f t="shared" si="6"/>
        <v>0</v>
      </c>
      <c r="F43" s="1"/>
      <c r="G43" s="294"/>
      <c r="H43" s="96"/>
      <c r="I43" s="97"/>
      <c r="J43" s="97"/>
      <c r="K43" s="73">
        <f t="shared" si="7"/>
        <v>0</v>
      </c>
    </row>
    <row r="44" spans="1:11" x14ac:dyDescent="0.15">
      <c r="A44" s="294"/>
      <c r="B44" s="96"/>
      <c r="C44" s="97"/>
      <c r="D44" s="97"/>
      <c r="E44" s="73">
        <f t="shared" si="6"/>
        <v>0</v>
      </c>
      <c r="F44" s="1"/>
      <c r="G44" s="294"/>
      <c r="H44" s="96"/>
      <c r="I44" s="97"/>
      <c r="J44" s="97"/>
      <c r="K44" s="73">
        <f t="shared" si="7"/>
        <v>0</v>
      </c>
    </row>
    <row r="45" spans="1:11" x14ac:dyDescent="0.15">
      <c r="A45" s="294"/>
      <c r="B45" s="96"/>
      <c r="C45" s="97"/>
      <c r="D45" s="97"/>
      <c r="E45" s="73">
        <f t="shared" si="6"/>
        <v>0</v>
      </c>
      <c r="F45" s="1"/>
      <c r="G45" s="294"/>
      <c r="H45" s="96"/>
      <c r="I45" s="97"/>
      <c r="J45" s="97"/>
      <c r="K45" s="73">
        <f t="shared" si="7"/>
        <v>0</v>
      </c>
    </row>
    <row r="46" spans="1:11" x14ac:dyDescent="0.15">
      <c r="A46" s="294"/>
      <c r="B46" s="96"/>
      <c r="C46" s="97"/>
      <c r="D46" s="97"/>
      <c r="E46" s="73">
        <f t="shared" si="6"/>
        <v>0</v>
      </c>
      <c r="F46" s="1"/>
      <c r="G46" s="294"/>
      <c r="H46" s="96"/>
      <c r="I46" s="97"/>
      <c r="J46" s="97"/>
      <c r="K46" s="73">
        <f t="shared" si="7"/>
        <v>0</v>
      </c>
    </row>
    <row r="47" spans="1:11" x14ac:dyDescent="0.15">
      <c r="A47" s="294"/>
      <c r="B47" s="96"/>
      <c r="C47" s="97"/>
      <c r="D47" s="97"/>
      <c r="E47" s="73">
        <f t="shared" si="6"/>
        <v>0</v>
      </c>
      <c r="F47" s="1"/>
      <c r="G47" s="294"/>
      <c r="H47" s="96"/>
      <c r="I47" s="97"/>
      <c r="J47" s="97"/>
      <c r="K47" s="73">
        <f t="shared" si="7"/>
        <v>0</v>
      </c>
    </row>
    <row r="48" spans="1:11" ht="14.25" thickBot="1" x14ac:dyDescent="0.2">
      <c r="A48" s="295"/>
      <c r="B48" s="2" t="s">
        <v>5</v>
      </c>
      <c r="C48" s="3"/>
      <c r="D48" s="3"/>
      <c r="E48" s="34">
        <f>SUM(E41:E47)</f>
        <v>0</v>
      </c>
      <c r="F48" s="1"/>
      <c r="G48" s="295"/>
      <c r="H48" s="2" t="s">
        <v>5</v>
      </c>
      <c r="I48" s="3"/>
      <c r="J48" s="3"/>
      <c r="K48" s="34">
        <f>SUM(K41:K47)</f>
        <v>0</v>
      </c>
    </row>
    <row r="49" spans="1:11" x14ac:dyDescent="0.15">
      <c r="A49" s="299" t="s">
        <v>7</v>
      </c>
      <c r="B49" s="94"/>
      <c r="C49" s="95"/>
      <c r="D49" s="95"/>
      <c r="E49" s="72">
        <f>IF(AND(OR(C49=3,C49=4),D49=4),3000,IF(AND(OR(C49=3,C49=4),D49=5),11000,IF(AND(C49=3,D49&gt;5),19000,IF(AND(C49=4,D49=6),19000,IF(AND(C49=4,D49&gt;6),27000,IF(AND(C49=5,D49=7),19000,IF(AND(C49=5,D49&gt;7),28000,IF(AND(C49=5,D49=5),3000,IF(AND(C49=5,D49=6),11000,0)))))))))</f>
        <v>0</v>
      </c>
      <c r="F49" s="1"/>
      <c r="G49" s="293" t="s">
        <v>15</v>
      </c>
      <c r="H49" s="94"/>
      <c r="I49" s="95"/>
      <c r="J49" s="95"/>
      <c r="K49" s="72">
        <f>IF(AND(OR(I49=3,I49=4),J49=4),3000,IF(AND(OR(I49=3,I49=4),J49=5),11000,IF(AND(I49=3,J49&gt;5),19000,IF(AND(I49=4,J49=6),19000,IF(AND(I49=4,J49&gt;6),27000,IF(AND(I49=5,J49=7),19000,IF(AND(I49=5,J49&gt;7),28000,IF(AND(I49=5,J49=5),3000,IF(AND(I49=5,J49=6),11000,0)))))))))</f>
        <v>0</v>
      </c>
    </row>
    <row r="50" spans="1:11" x14ac:dyDescent="0.15">
      <c r="A50" s="294"/>
      <c r="B50" s="96"/>
      <c r="C50" s="97"/>
      <c r="D50" s="97"/>
      <c r="E50" s="73">
        <f t="shared" ref="E50:E55" si="8">IF(AND(OR(C50=3,C50=4),D50=4),3000,IF(AND(OR(C50=3,C50=4),D50=5),11000,IF(AND(C50=3,D50&gt;5),19000,IF(AND(C50=4,D50=6),19000,IF(AND(C50=4,D50&gt;6),27000,IF(AND(C50=5,D50=7),19000,IF(AND(C50=5,D50&gt;7),28000,IF(AND(C50=5,D50=5),3000,IF(AND(C50=5,D50=6),11000,0)))))))))</f>
        <v>0</v>
      </c>
      <c r="F50" s="1"/>
      <c r="G50" s="294"/>
      <c r="H50" s="96"/>
      <c r="I50" s="97"/>
      <c r="J50" s="97"/>
      <c r="K50" s="73">
        <f t="shared" ref="K50:K55" si="9">IF(AND(OR(I50=3,I50=4),J50=4),3000,IF(AND(OR(I50=3,I50=4),J50=5),11000,IF(AND(I50=3,J50&gt;5),19000,IF(AND(I50=4,J50=6),19000,IF(AND(I50=4,J50&gt;6),27000,IF(AND(I50=5,J50=7),19000,IF(AND(I50=5,J50&gt;7),28000,IF(AND(I50=5,J50=5),3000,IF(AND(I50=5,J50=6),11000,0)))))))))</f>
        <v>0</v>
      </c>
    </row>
    <row r="51" spans="1:11" x14ac:dyDescent="0.15">
      <c r="A51" s="294"/>
      <c r="B51" s="96"/>
      <c r="C51" s="97"/>
      <c r="D51" s="97"/>
      <c r="E51" s="73">
        <f t="shared" si="8"/>
        <v>0</v>
      </c>
      <c r="F51" s="1"/>
      <c r="G51" s="294"/>
      <c r="H51" s="96"/>
      <c r="I51" s="97"/>
      <c r="J51" s="97"/>
      <c r="K51" s="73">
        <f t="shared" si="9"/>
        <v>0</v>
      </c>
    </row>
    <row r="52" spans="1:11" x14ac:dyDescent="0.15">
      <c r="A52" s="294"/>
      <c r="B52" s="96"/>
      <c r="C52" s="97"/>
      <c r="D52" s="97"/>
      <c r="E52" s="73">
        <f t="shared" si="8"/>
        <v>0</v>
      </c>
      <c r="F52" s="1"/>
      <c r="G52" s="294"/>
      <c r="H52" s="96"/>
      <c r="I52" s="97"/>
      <c r="J52" s="97"/>
      <c r="K52" s="73">
        <f t="shared" si="9"/>
        <v>0</v>
      </c>
    </row>
    <row r="53" spans="1:11" x14ac:dyDescent="0.15">
      <c r="A53" s="294"/>
      <c r="B53" s="96"/>
      <c r="C53" s="97"/>
      <c r="D53" s="97"/>
      <c r="E53" s="73">
        <f t="shared" si="8"/>
        <v>0</v>
      </c>
      <c r="F53" s="1"/>
      <c r="G53" s="294"/>
      <c r="H53" s="96"/>
      <c r="I53" s="97"/>
      <c r="J53" s="97"/>
      <c r="K53" s="73">
        <f t="shared" si="9"/>
        <v>0</v>
      </c>
    </row>
    <row r="54" spans="1:11" x14ac:dyDescent="0.15">
      <c r="A54" s="294"/>
      <c r="B54" s="96"/>
      <c r="C54" s="97"/>
      <c r="D54" s="97"/>
      <c r="E54" s="73">
        <f t="shared" si="8"/>
        <v>0</v>
      </c>
      <c r="F54" s="1"/>
      <c r="G54" s="294"/>
      <c r="H54" s="96"/>
      <c r="I54" s="97"/>
      <c r="J54" s="97"/>
      <c r="K54" s="73">
        <f t="shared" si="9"/>
        <v>0</v>
      </c>
    </row>
    <row r="55" spans="1:11" x14ac:dyDescent="0.15">
      <c r="A55" s="294"/>
      <c r="B55" s="96"/>
      <c r="C55" s="97"/>
      <c r="D55" s="97"/>
      <c r="E55" s="73">
        <f t="shared" si="8"/>
        <v>0</v>
      </c>
      <c r="F55" s="1"/>
      <c r="G55" s="294"/>
      <c r="H55" s="96"/>
      <c r="I55" s="97"/>
      <c r="J55" s="97"/>
      <c r="K55" s="73">
        <f t="shared" si="9"/>
        <v>0</v>
      </c>
    </row>
    <row r="56" spans="1:11" ht="14.25" thickBot="1" x14ac:dyDescent="0.2">
      <c r="A56" s="300"/>
      <c r="B56" s="2" t="s">
        <v>5</v>
      </c>
      <c r="C56" s="3"/>
      <c r="D56" s="3"/>
      <c r="E56" s="34">
        <f>SUM(E49:E55)</f>
        <v>0</v>
      </c>
      <c r="F56" s="1"/>
      <c r="G56" s="295"/>
      <c r="H56" s="2" t="s">
        <v>5</v>
      </c>
      <c r="I56" s="3"/>
      <c r="J56" s="3"/>
      <c r="K56" s="34">
        <f>SUM(K49:K55)</f>
        <v>0</v>
      </c>
    </row>
    <row r="57" spans="1:11" x14ac:dyDescent="0.15">
      <c r="A57" s="293" t="s">
        <v>8</v>
      </c>
      <c r="B57" s="94"/>
      <c r="C57" s="95"/>
      <c r="D57" s="95"/>
      <c r="E57" s="72">
        <f>IF(AND(OR(C57=3,C57=4),D57=4),3000,IF(AND(OR(C57=3,C57=4),D57=5),11000,IF(AND(C57=3,D57&gt;5),19000,IF(AND(C57=4,D57=6),19000,IF(AND(C57=4,D57&gt;6),27000,IF(AND(C57=5,D57=7),19000,IF(AND(C57=5,D57&gt;7),28000,IF(AND(C57=5,D57=5),3000,IF(AND(C57=5,D57=6),11000,0)))))))))</f>
        <v>0</v>
      </c>
      <c r="F57" s="1"/>
      <c r="G57" s="293" t="s">
        <v>16</v>
      </c>
      <c r="H57" s="94"/>
      <c r="I57" s="95"/>
      <c r="J57" s="95"/>
      <c r="K57" s="72">
        <f>IF(AND(OR(I57=3,I57=4),J57=4),3000,IF(AND(OR(I57=3,I57=4),J57=5),11000,IF(AND(I57=3,J57&gt;5),19000,IF(AND(I57=4,J57=6),19000,IF(AND(I57=4,J57&gt;6),27000,IF(AND(I57=5,J57=7),19000,IF(AND(I57=5,J57&gt;7),28000,IF(AND(I57=5,J57=5),3000,IF(AND(I57=5,J57=6),11000,0)))))))))</f>
        <v>0</v>
      </c>
    </row>
    <row r="58" spans="1:11" x14ac:dyDescent="0.15">
      <c r="A58" s="294"/>
      <c r="B58" s="96"/>
      <c r="C58" s="97"/>
      <c r="D58" s="97"/>
      <c r="E58" s="73">
        <f t="shared" ref="E58:E63" si="10">IF(AND(OR(C58=3,C58=4),D58=4),3000,IF(AND(OR(C58=3,C58=4),D58=5),11000,IF(AND(C58=3,D58&gt;5),19000,IF(AND(C58=4,D58=6),19000,IF(AND(C58=4,D58&gt;6),27000,IF(AND(C58=5,D58=7),19000,IF(AND(C58=5,D58&gt;7),28000,IF(AND(C58=5,D58=5),3000,IF(AND(C58=5,D58=6),11000,0)))))))))</f>
        <v>0</v>
      </c>
      <c r="F58" s="1"/>
      <c r="G58" s="294"/>
      <c r="H58" s="96"/>
      <c r="I58" s="97"/>
      <c r="J58" s="97"/>
      <c r="K58" s="73">
        <f t="shared" ref="K58:K63" si="11">IF(AND(OR(I58=3,I58=4),J58=4),3000,IF(AND(OR(I58=3,I58=4),J58=5),11000,IF(AND(I58=3,J58&gt;5),19000,IF(AND(I58=4,J58=6),19000,IF(AND(I58=4,J58&gt;6),27000,IF(AND(I58=5,J58=7),19000,IF(AND(I58=5,J58&gt;7),28000,IF(AND(I58=5,J58=5),3000,IF(AND(I58=5,J58=6),11000,0)))))))))</f>
        <v>0</v>
      </c>
    </row>
    <row r="59" spans="1:11" x14ac:dyDescent="0.15">
      <c r="A59" s="294"/>
      <c r="B59" s="96"/>
      <c r="C59" s="97"/>
      <c r="D59" s="97"/>
      <c r="E59" s="73">
        <f t="shared" si="10"/>
        <v>0</v>
      </c>
      <c r="F59" s="1"/>
      <c r="G59" s="294"/>
      <c r="H59" s="96"/>
      <c r="I59" s="97"/>
      <c r="J59" s="97"/>
      <c r="K59" s="73">
        <f t="shared" si="11"/>
        <v>0</v>
      </c>
    </row>
    <row r="60" spans="1:11" x14ac:dyDescent="0.15">
      <c r="A60" s="294"/>
      <c r="B60" s="96"/>
      <c r="C60" s="97"/>
      <c r="D60" s="97"/>
      <c r="E60" s="73">
        <f t="shared" si="10"/>
        <v>0</v>
      </c>
      <c r="F60" s="1"/>
      <c r="G60" s="294"/>
      <c r="H60" s="96"/>
      <c r="I60" s="97"/>
      <c r="J60" s="97"/>
      <c r="K60" s="73">
        <f t="shared" si="11"/>
        <v>0</v>
      </c>
    </row>
    <row r="61" spans="1:11" x14ac:dyDescent="0.15">
      <c r="A61" s="294"/>
      <c r="B61" s="96"/>
      <c r="C61" s="97"/>
      <c r="D61" s="97"/>
      <c r="E61" s="73">
        <f t="shared" si="10"/>
        <v>0</v>
      </c>
      <c r="F61" s="1"/>
      <c r="G61" s="294"/>
      <c r="H61" s="96"/>
      <c r="I61" s="97"/>
      <c r="J61" s="97"/>
      <c r="K61" s="73">
        <f t="shared" si="11"/>
        <v>0</v>
      </c>
    </row>
    <row r="62" spans="1:11" x14ac:dyDescent="0.15">
      <c r="A62" s="294"/>
      <c r="B62" s="96"/>
      <c r="C62" s="97"/>
      <c r="D62" s="97"/>
      <c r="E62" s="73">
        <f t="shared" si="10"/>
        <v>0</v>
      </c>
      <c r="F62" s="1"/>
      <c r="G62" s="294"/>
      <c r="H62" s="96"/>
      <c r="I62" s="97"/>
      <c r="J62" s="97"/>
      <c r="K62" s="73">
        <f t="shared" si="11"/>
        <v>0</v>
      </c>
    </row>
    <row r="63" spans="1:11" x14ac:dyDescent="0.15">
      <c r="A63" s="294"/>
      <c r="B63" s="96"/>
      <c r="C63" s="97"/>
      <c r="D63" s="97"/>
      <c r="E63" s="73">
        <f t="shared" si="10"/>
        <v>0</v>
      </c>
      <c r="F63" s="1"/>
      <c r="G63" s="294"/>
      <c r="H63" s="96"/>
      <c r="I63" s="97"/>
      <c r="J63" s="97"/>
      <c r="K63" s="73">
        <f t="shared" si="11"/>
        <v>0</v>
      </c>
    </row>
    <row r="64" spans="1:11" ht="14.25" thickBot="1" x14ac:dyDescent="0.2">
      <c r="A64" s="295"/>
      <c r="B64" s="2" t="s">
        <v>5</v>
      </c>
      <c r="C64" s="3"/>
      <c r="D64" s="3"/>
      <c r="E64" s="34">
        <f>SUM(E57:E63)</f>
        <v>0</v>
      </c>
      <c r="F64" s="1"/>
      <c r="G64" s="295"/>
      <c r="H64" s="2" t="s">
        <v>5</v>
      </c>
      <c r="I64" s="3"/>
      <c r="J64" s="3"/>
      <c r="K64" s="34">
        <f>SUM(K57:K63)</f>
        <v>0</v>
      </c>
    </row>
    <row r="65" spans="1:11" x14ac:dyDescent="0.15">
      <c r="A65" s="293" t="s">
        <v>9</v>
      </c>
      <c r="B65" s="94"/>
      <c r="C65" s="95"/>
      <c r="D65" s="95"/>
      <c r="E65" s="72">
        <f>IF(AND(OR(C65=3,C65=4),D65=4),3000,IF(AND(OR(C65=3,C65=4),D65=5),11000,IF(AND(C65=3,D65&gt;5),19000,IF(AND(C65=4,D65=6),19000,IF(AND(C65=4,D65&gt;6),27000,IF(AND(C65=5,D65=7),19000,IF(AND(C65=5,D65&gt;7),28000,IF(AND(C65=5,D65=5),3000,IF(AND(C65=5,D65=6),11000,0)))))))))</f>
        <v>0</v>
      </c>
      <c r="F65" s="1"/>
      <c r="G65" s="293" t="s">
        <v>17</v>
      </c>
      <c r="H65" s="94"/>
      <c r="I65" s="95"/>
      <c r="J65" s="95"/>
      <c r="K65" s="72">
        <f>IF(AND(OR(I65=3,I65=4),J65=4),3000,IF(AND(OR(I65=3,I65=4),J65=5),11000,IF(AND(I65=3,J65&gt;5),19000,IF(AND(I65=4,J65=6),19000,IF(AND(I65=4,J65&gt;6),27000,IF(AND(I65=5,J65=7),19000,IF(AND(I65=5,J65&gt;7),28000,IF(AND(I65=5,J65=5),3000,IF(AND(I65=5,J65=6),11000,0)))))))))</f>
        <v>0</v>
      </c>
    </row>
    <row r="66" spans="1:11" x14ac:dyDescent="0.15">
      <c r="A66" s="294"/>
      <c r="B66" s="96"/>
      <c r="C66" s="97"/>
      <c r="D66" s="97"/>
      <c r="E66" s="73">
        <f t="shared" ref="E66:E71" si="12">IF(AND(OR(C66=3,C66=4),D66=4),3000,IF(AND(OR(C66=3,C66=4),D66=5),11000,IF(AND(C66=3,D66&gt;5),19000,IF(AND(C66=4,D66=6),19000,IF(AND(C66=4,D66&gt;6),27000,IF(AND(C66=5,D66=7),19000,IF(AND(C66=5,D66&gt;7),28000,IF(AND(C66=5,D66=5),3000,IF(AND(C66=5,D66=6),11000,0)))))))))</f>
        <v>0</v>
      </c>
      <c r="F66" s="1"/>
      <c r="G66" s="294"/>
      <c r="H66" s="96"/>
      <c r="I66" s="97"/>
      <c r="J66" s="97"/>
      <c r="K66" s="73">
        <f t="shared" ref="K66:K71" si="13">IF(AND(OR(I66=3,I66=4),J66=4),3000,IF(AND(OR(I66=3,I66=4),J66=5),11000,IF(AND(I66=3,J66&gt;5),19000,IF(AND(I66=4,J66=6),19000,IF(AND(I66=4,J66&gt;6),27000,IF(AND(I66=5,J66=7),19000,IF(AND(I66=5,J66&gt;7),28000,IF(AND(I66=5,J66=5),3000,IF(AND(I66=5,J66=6),11000,0)))))))))</f>
        <v>0</v>
      </c>
    </row>
    <row r="67" spans="1:11" x14ac:dyDescent="0.15">
      <c r="A67" s="294"/>
      <c r="B67" s="96"/>
      <c r="C67" s="97"/>
      <c r="D67" s="97"/>
      <c r="E67" s="73">
        <f t="shared" si="12"/>
        <v>0</v>
      </c>
      <c r="F67" s="1"/>
      <c r="G67" s="294"/>
      <c r="H67" s="96"/>
      <c r="I67" s="97"/>
      <c r="J67" s="97"/>
      <c r="K67" s="73">
        <f t="shared" si="13"/>
        <v>0</v>
      </c>
    </row>
    <row r="68" spans="1:11" x14ac:dyDescent="0.15">
      <c r="A68" s="294"/>
      <c r="B68" s="96"/>
      <c r="C68" s="97"/>
      <c r="D68" s="97"/>
      <c r="E68" s="73">
        <f t="shared" si="12"/>
        <v>0</v>
      </c>
      <c r="F68" s="1"/>
      <c r="G68" s="294"/>
      <c r="H68" s="96"/>
      <c r="I68" s="97"/>
      <c r="J68" s="97"/>
      <c r="K68" s="73">
        <f t="shared" si="13"/>
        <v>0</v>
      </c>
    </row>
    <row r="69" spans="1:11" x14ac:dyDescent="0.15">
      <c r="A69" s="294"/>
      <c r="B69" s="96"/>
      <c r="C69" s="97"/>
      <c r="D69" s="97"/>
      <c r="E69" s="73">
        <f t="shared" si="12"/>
        <v>0</v>
      </c>
      <c r="F69" s="1"/>
      <c r="G69" s="294"/>
      <c r="H69" s="96"/>
      <c r="I69" s="97"/>
      <c r="J69" s="97"/>
      <c r="K69" s="73">
        <f t="shared" si="13"/>
        <v>0</v>
      </c>
    </row>
    <row r="70" spans="1:11" x14ac:dyDescent="0.15">
      <c r="A70" s="294"/>
      <c r="B70" s="96"/>
      <c r="C70" s="97"/>
      <c r="D70" s="97"/>
      <c r="E70" s="73">
        <f t="shared" si="12"/>
        <v>0</v>
      </c>
      <c r="F70" s="1"/>
      <c r="G70" s="294"/>
      <c r="H70" s="96"/>
      <c r="I70" s="97"/>
      <c r="J70" s="97"/>
      <c r="K70" s="73">
        <f t="shared" si="13"/>
        <v>0</v>
      </c>
    </row>
    <row r="71" spans="1:11" x14ac:dyDescent="0.15">
      <c r="A71" s="294"/>
      <c r="B71" s="96"/>
      <c r="C71" s="97"/>
      <c r="D71" s="97"/>
      <c r="E71" s="73">
        <f t="shared" si="12"/>
        <v>0</v>
      </c>
      <c r="F71" s="1"/>
      <c r="G71" s="294"/>
      <c r="H71" s="96"/>
      <c r="I71" s="97"/>
      <c r="J71" s="97"/>
      <c r="K71" s="73">
        <f t="shared" si="13"/>
        <v>0</v>
      </c>
    </row>
    <row r="72" spans="1:11" ht="14.25" thickBot="1" x14ac:dyDescent="0.2">
      <c r="A72" s="295"/>
      <c r="B72" s="2" t="s">
        <v>5</v>
      </c>
      <c r="C72" s="3"/>
      <c r="D72" s="3"/>
      <c r="E72" s="34">
        <f>SUM(E65:E71)</f>
        <v>0</v>
      </c>
      <c r="F72" s="1"/>
      <c r="G72" s="298"/>
      <c r="H72" s="110" t="s">
        <v>5</v>
      </c>
      <c r="I72" s="111"/>
      <c r="J72" s="111"/>
      <c r="K72" s="112">
        <f>SUM(K65:K71)</f>
        <v>0</v>
      </c>
    </row>
    <row r="73" spans="1:11" ht="14.25" thickBot="1" x14ac:dyDescent="0.2">
      <c r="A73" s="1"/>
      <c r="B73" s="1"/>
      <c r="C73" s="1"/>
      <c r="D73" s="1"/>
      <c r="E73" s="32"/>
      <c r="F73" s="31"/>
      <c r="G73" s="296" t="s">
        <v>10</v>
      </c>
      <c r="H73" s="297"/>
      <c r="I73" s="74"/>
      <c r="J73" s="74"/>
      <c r="K73" s="75">
        <f>SUM(E32,E40,E48,E56,E64,E72,K72,K64,K56,K48,K40,K32)</f>
        <v>0</v>
      </c>
    </row>
    <row r="74" spans="1:11" x14ac:dyDescent="0.15">
      <c r="A74" s="1" t="s">
        <v>72</v>
      </c>
      <c r="B74" s="1"/>
      <c r="C74" s="1"/>
      <c r="D74" s="1"/>
      <c r="E74" s="1"/>
      <c r="F74" s="1"/>
      <c r="G74" s="1"/>
      <c r="H74" s="1"/>
      <c r="I74" s="1"/>
      <c r="J74" s="1"/>
      <c r="K74" s="1"/>
    </row>
  </sheetData>
  <mergeCells count="49">
    <mergeCell ref="A65:A72"/>
    <mergeCell ref="G65:G72"/>
    <mergeCell ref="G73:H73"/>
    <mergeCell ref="A41:A48"/>
    <mergeCell ref="G41:G48"/>
    <mergeCell ref="A49:A56"/>
    <mergeCell ref="G49:G56"/>
    <mergeCell ref="A57:A64"/>
    <mergeCell ref="G57:G64"/>
    <mergeCell ref="A33:A40"/>
    <mergeCell ref="G33:G40"/>
    <mergeCell ref="A16:B19"/>
    <mergeCell ref="F16:H16"/>
    <mergeCell ref="J16:K16"/>
    <mergeCell ref="F17:H17"/>
    <mergeCell ref="J17:K17"/>
    <mergeCell ref="F18:H18"/>
    <mergeCell ref="J18:K18"/>
    <mergeCell ref="F19:H19"/>
    <mergeCell ref="J19:K19"/>
    <mergeCell ref="A20:D20"/>
    <mergeCell ref="F20:H20"/>
    <mergeCell ref="J20:K20"/>
    <mergeCell ref="A25:A32"/>
    <mergeCell ref="G25:G32"/>
    <mergeCell ref="A12:B15"/>
    <mergeCell ref="F12:H12"/>
    <mergeCell ref="J12:K12"/>
    <mergeCell ref="F13:H13"/>
    <mergeCell ref="J13:K13"/>
    <mergeCell ref="F14:H14"/>
    <mergeCell ref="J14:K14"/>
    <mergeCell ref="F15:H15"/>
    <mergeCell ref="J15:K15"/>
    <mergeCell ref="A9:B11"/>
    <mergeCell ref="F9:H9"/>
    <mergeCell ref="J9:K9"/>
    <mergeCell ref="F10:H10"/>
    <mergeCell ref="J10:K10"/>
    <mergeCell ref="F11:H11"/>
    <mergeCell ref="J11:K11"/>
    <mergeCell ref="A1:K1"/>
    <mergeCell ref="A7:C7"/>
    <mergeCell ref="D7:D8"/>
    <mergeCell ref="E7:E8"/>
    <mergeCell ref="F7:H8"/>
    <mergeCell ref="I7:I8"/>
    <mergeCell ref="J7:K8"/>
    <mergeCell ref="A8:B8"/>
  </mergeCells>
  <phoneticPr fontId="1"/>
  <dataValidations count="2">
    <dataValidation type="whole" allowBlank="1" showInputMessage="1" showErrorMessage="1" sqref="J25:J73 D25:D72" xr:uid="{D9D6E934-674B-4B58-B073-0E0B9EB37047}">
      <formula1>0</formula1>
      <formula2>100</formula2>
    </dataValidation>
    <dataValidation type="whole" allowBlank="1" showInputMessage="1" showErrorMessage="1" sqref="I25:I73 C25:C72" xr:uid="{B2AB8FC7-3CEC-4D10-8C8F-91C40E347962}">
      <formula1>3</formula1>
      <formula2>5</formula2>
    </dataValidation>
  </dataValidation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様式１（計画書）</vt:lpstr>
      <vt:lpstr>〔記載例〕様式１（計画書）</vt:lpstr>
      <vt:lpstr>(参考)延べ人月数カウント用→</vt:lpstr>
      <vt:lpstr>〔使い方〕例1</vt:lpstr>
      <vt:lpstr>〔使い方〕例2</vt:lpstr>
      <vt:lpstr>別シート</vt:lpstr>
      <vt:lpstr>'〔記載例〕様式１（計画書）'!Print_Area</vt:lpstr>
      <vt:lpstr>別シート!Print_Area</vt:lpstr>
      <vt:lpstr>'様式１（計画書）'!Print_Area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竹川 由夏</cp:lastModifiedBy>
  <cp:lastPrinted>2025-09-03T09:32:43Z</cp:lastPrinted>
  <dcterms:created xsi:type="dcterms:W3CDTF">2015-01-09T08:42:22Z</dcterms:created>
  <dcterms:modified xsi:type="dcterms:W3CDTF">2025-09-04T06:37:53Z</dcterms:modified>
</cp:coreProperties>
</file>