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mc:Choice Requires="x15">
      <x15ac:absPath xmlns:x15ac="http://schemas.microsoft.com/office/spreadsheetml/2010/11/ac" url="Z:\01 農政係\03　加古川市地域農業再生協議会\米改革\水田農業構造改革対策\協議会文書管理及び事務費\協議会文書\R7\11_畑地化促進事業\00_ホームページ作成\"/>
    </mc:Choice>
  </mc:AlternateContent>
  <xr:revisionPtr revIDLastSave="0" documentId="13_ncr:1_{6A246F9A-A8AD-418E-AB53-33A2189D9A1C}" xr6:coauthVersionLast="36" xr6:coauthVersionMax="47" xr10:uidLastSave="{00000000-0000-0000-0000-000000000000}"/>
  <bookViews>
    <workbookView xWindow="28680" yWindow="-120" windowWidth="29040" windowHeight="15840" xr2:uid="{A8316A22-29DA-4857-BC11-E4309433DD47}"/>
  </bookViews>
  <sheets>
    <sheet name="畑地化支援・定着促進支援" sheetId="8" r:id="rId1"/>
    <sheet name="産地づくりに向けた体制構築支援" sheetId="15" r:id="rId2"/>
    <sheet name="土地改良区決済金等支援" sheetId="9" r:id="rId3"/>
    <sheet name="入力規制" sheetId="14" state="hidden" r:id="rId4"/>
  </sheets>
  <definedNames>
    <definedName name="_xlnm._FilterDatabase" localSheetId="2" hidden="1">土地改良区決済金等支援!$B$9:$CG$51</definedName>
    <definedName name="_Key1" localSheetId="2" hidden="1">#REF!</definedName>
    <definedName name="_Key1" hidden="1">#REF!</definedName>
    <definedName name="_Order1" hidden="1">255</definedName>
    <definedName name="_Sort" localSheetId="2" hidden="1">#REF!</definedName>
    <definedName name="_Sort" hidden="1">#REF!</definedName>
    <definedName name="aa" localSheetId="2" hidden="1">{"'変更後'!$B$6:$N$12"}</definedName>
    <definedName name="aa" hidden="1">{"'変更後'!$B$6:$N$12"}</definedName>
    <definedName name="ABC">#REF!</definedName>
    <definedName name="code">#REF!</definedName>
    <definedName name="data1">#REF!</definedName>
    <definedName name="data2">#REF!</definedName>
    <definedName name="Dlog_bk_prj_id">"エディット 12"</definedName>
    <definedName name="Dlog_bk_prj_name">"エディット 13"</definedName>
    <definedName name="Dlog_bk_sht_id">"エディット 14"</definedName>
    <definedName name="Dlog_sh_sht_name">"ドロップ 95"</definedName>
    <definedName name="H11第２期" localSheetId="2" hidden="1">#REF!</definedName>
    <definedName name="H11第２期" hidden="1">#REF!</definedName>
    <definedName name="HTML_CodePage" hidden="1">932</definedName>
    <definedName name="HTML_Control" localSheetId="2" hidden="1">{"'変更後'!$B$6:$N$12"}</definedName>
    <definedName name="HTML_Control" hidden="1">{"'変更後'!$B$6:$N$12"}</definedName>
    <definedName name="HTML_Description" hidden="1">"やっほー"</definedName>
    <definedName name="HTML_Email" hidden="1">""</definedName>
    <definedName name="HTML_Header" hidden="1">"変更後"</definedName>
    <definedName name="HTML_LastUpdate" hidden="1">"11/04/05"</definedName>
    <definedName name="HTML_LineAfter" hidden="1">TRUE</definedName>
    <definedName name="HTML_LineBefore" hidden="1">TRUE</definedName>
    <definedName name="HTML_Name" hidden="1">"TGI"</definedName>
    <definedName name="HTML_OBDlg2" hidden="1">TRUE</definedName>
    <definedName name="HTML_OBDlg4" hidden="1">TRUE</definedName>
    <definedName name="HTML_OS" hidden="1">0</definedName>
    <definedName name="HTML_PathFile" hidden="1">"G:\info\Info99\IE401ｲﾝｽﾄｰﾙ手順(濱田)\MyHTML.htm"</definedName>
    <definedName name="HTML_Title" hidden="1">"OA99現状など"</definedName>
    <definedName name="MASTER">#REF!</definedName>
    <definedName name="_xlnm.Print_Area" localSheetId="1">産地づくりに向けた体制構築支援!$A$1:$M$14</definedName>
    <definedName name="_xlnm.Print_Area" localSheetId="2">土地改良区決済金等支援!$A$1:$T$62</definedName>
    <definedName name="_xlnm.Print_Area" localSheetId="0">畑地化支援・定着促進支援!$A$2:$AF$57</definedName>
    <definedName name="_xlnm.Print_Area">#REF!</definedName>
    <definedName name="PRINT_AREA_MI">#REF!</definedName>
    <definedName name="v">#REF!</definedName>
    <definedName name="あ">#REF!</definedName>
    <definedName name="シート選択見だし">"ラベル 5"</definedName>
    <definedName name="沖縄">#REF!</definedName>
    <definedName name="沖縄１">#REF!</definedName>
    <definedName name="関東">#REF!</definedName>
    <definedName name="関東１">#REF!</definedName>
    <definedName name="局名">#REF!</definedName>
    <definedName name="局名１">#REF!</definedName>
    <definedName name="近畿">#REF!</definedName>
    <definedName name="近畿１">#REF!</definedName>
    <definedName name="九州">#REF!</definedName>
    <definedName name="九州１">#REF!</definedName>
    <definedName name="載せ替え">#REF!</definedName>
    <definedName name="作物区分">#REF!</definedName>
    <definedName name="作物区分１">#REF!</definedName>
    <definedName name="施設区分">#REF!</definedName>
    <definedName name="施設区分１">#REF!</definedName>
    <definedName name="取組主体の種類">#REF!</definedName>
    <definedName name="住吉" localSheetId="2" hidden="1">#REF!</definedName>
    <definedName name="住吉" hidden="1">#REF!</definedName>
    <definedName name="住吉適正化">#REF!</definedName>
    <definedName name="乗せ換え１">#REF!</definedName>
    <definedName name="新規区分">#REF!</definedName>
    <definedName name="成果目標">#REF!</definedName>
    <definedName name="第２期">#REF!</definedName>
    <definedName name="中四国">#REF!</definedName>
    <definedName name="東海">#REF!</definedName>
    <definedName name="東北">#REF!</definedName>
    <definedName name="普通１２">#REF!</definedName>
    <definedName name="普通預金">#REF!</definedName>
    <definedName name="北陸">#REF!</definedName>
    <definedName name="本省">#REF!</definedName>
    <definedName name="面積台帳">#REF!</definedName>
    <definedName name="優先枠">#REF!</definedName>
  </definedNames>
  <calcPr calcId="191028"/>
  <extLst>
    <ext uri="{140A7094-0E35-4892-8432-C4D2E57EDEB5}">
      <x15:workbookPr chartTrackingRefBase="1"/>
    </ext>
  </extLst>
</workbook>
</file>

<file path=xl/calcChain.xml><?xml version="1.0" encoding="utf-8"?>
<calcChain xmlns="http://schemas.openxmlformats.org/spreadsheetml/2006/main">
  <c r="T10" i="9" l="1"/>
  <c r="N10" i="9"/>
  <c r="GL42" i="8"/>
  <c r="GK42" i="8"/>
  <c r="GJ42" i="8"/>
  <c r="GI42" i="8"/>
  <c r="GH42" i="8"/>
  <c r="GD42" i="8"/>
  <c r="GC42" i="8" s="1"/>
  <c r="FW42" i="8"/>
  <c r="FV42" i="8" s="1"/>
  <c r="GL41" i="8"/>
  <c r="GK41" i="8"/>
  <c r="GH41" i="8" s="1"/>
  <c r="GJ41" i="8"/>
  <c r="GI41" i="8"/>
  <c r="GD41" i="8"/>
  <c r="GC41" i="8" s="1"/>
  <c r="FW41" i="8"/>
  <c r="FV41" i="8" s="1"/>
  <c r="GL40" i="8"/>
  <c r="GK40" i="8"/>
  <c r="GJ40" i="8"/>
  <c r="GI40" i="8"/>
  <c r="GD40" i="8"/>
  <c r="GC40" i="8"/>
  <c r="FW40" i="8"/>
  <c r="FV40" i="8" s="1"/>
  <c r="GL39" i="8"/>
  <c r="GK39" i="8"/>
  <c r="GJ39" i="8"/>
  <c r="GI39" i="8"/>
  <c r="GH39" i="8"/>
  <c r="GD39" i="8"/>
  <c r="GC39" i="8" s="1"/>
  <c r="FW39" i="8"/>
  <c r="FV39" i="8" s="1"/>
  <c r="GL38" i="8"/>
  <c r="GK38" i="8"/>
  <c r="GJ38" i="8"/>
  <c r="GI38" i="8"/>
  <c r="GD38" i="8"/>
  <c r="GC38" i="8"/>
  <c r="FW38" i="8"/>
  <c r="FV38" i="8" s="1"/>
  <c r="GL37" i="8"/>
  <c r="GK37" i="8"/>
  <c r="GJ37" i="8"/>
  <c r="GI37" i="8"/>
  <c r="GD37" i="8"/>
  <c r="GC37" i="8" s="1"/>
  <c r="FW37" i="8"/>
  <c r="FV37" i="8" s="1"/>
  <c r="GL36" i="8"/>
  <c r="GK36" i="8"/>
  <c r="GJ36" i="8"/>
  <c r="GI36" i="8"/>
  <c r="GH36" i="8" s="1"/>
  <c r="GD36" i="8"/>
  <c r="GC36" i="8" s="1"/>
  <c r="FW36" i="8"/>
  <c r="FV36" i="8" s="1"/>
  <c r="GL35" i="8"/>
  <c r="GK35" i="8"/>
  <c r="GJ35" i="8"/>
  <c r="GI35" i="8"/>
  <c r="GD35" i="8"/>
  <c r="GC35" i="8" s="1"/>
  <c r="FW35" i="8"/>
  <c r="FV35" i="8" s="1"/>
  <c r="GL34" i="8"/>
  <c r="GK34" i="8"/>
  <c r="GJ34" i="8"/>
  <c r="GI34" i="8"/>
  <c r="GH34" i="8" s="1"/>
  <c r="GD34" i="8"/>
  <c r="GC34" i="8" s="1"/>
  <c r="FW34" i="8"/>
  <c r="FV34" i="8" s="1"/>
  <c r="GL33" i="8"/>
  <c r="GK33" i="8"/>
  <c r="GH33" i="8" s="1"/>
  <c r="GJ33" i="8"/>
  <c r="GI33" i="8"/>
  <c r="GD33" i="8"/>
  <c r="GC33" i="8" s="1"/>
  <c r="FW33" i="8"/>
  <c r="FV33" i="8" s="1"/>
  <c r="GL32" i="8"/>
  <c r="GK32" i="8"/>
  <c r="GJ32" i="8"/>
  <c r="GI32" i="8"/>
  <c r="GH32" i="8" s="1"/>
  <c r="GD32" i="8"/>
  <c r="GC32" i="8" s="1"/>
  <c r="FW32" i="8"/>
  <c r="FV32" i="8"/>
  <c r="GL31" i="8"/>
  <c r="GK31" i="8"/>
  <c r="GH31" i="8" s="1"/>
  <c r="GJ31" i="8"/>
  <c r="GI31" i="8"/>
  <c r="GD31" i="8"/>
  <c r="GC31" i="8" s="1"/>
  <c r="FW31" i="8"/>
  <c r="FV31" i="8" s="1"/>
  <c r="GL30" i="8"/>
  <c r="GK30" i="8"/>
  <c r="GJ30" i="8"/>
  <c r="GI30" i="8"/>
  <c r="GD30" i="8"/>
  <c r="GC30" i="8"/>
  <c r="FW30" i="8"/>
  <c r="FV30" i="8" s="1"/>
  <c r="GL29" i="8"/>
  <c r="GK29" i="8"/>
  <c r="GJ29" i="8"/>
  <c r="GI29" i="8"/>
  <c r="GH29" i="8" s="1"/>
  <c r="GD29" i="8"/>
  <c r="GC29" i="8" s="1"/>
  <c r="FW29" i="8"/>
  <c r="FV29" i="8"/>
  <c r="GL28" i="8"/>
  <c r="GK28" i="8"/>
  <c r="GJ28" i="8"/>
  <c r="GI28" i="8"/>
  <c r="GH28" i="8" s="1"/>
  <c r="GD28" i="8"/>
  <c r="GC28" i="8"/>
  <c r="FW28" i="8"/>
  <c r="FV28" i="8" s="1"/>
  <c r="GL27" i="8"/>
  <c r="GK27" i="8"/>
  <c r="GJ27" i="8"/>
  <c r="GI27" i="8"/>
  <c r="GH27" i="8" s="1"/>
  <c r="GD27" i="8"/>
  <c r="GC27" i="8" s="1"/>
  <c r="FW27" i="8"/>
  <c r="FV27" i="8" s="1"/>
  <c r="GL26" i="8"/>
  <c r="GK26" i="8"/>
  <c r="GJ26" i="8"/>
  <c r="GI26" i="8"/>
  <c r="GH26" i="8" s="1"/>
  <c r="GD26" i="8"/>
  <c r="GC26" i="8" s="1"/>
  <c r="FW26" i="8"/>
  <c r="FV26" i="8" s="1"/>
  <c r="GL25" i="8"/>
  <c r="GK25" i="8"/>
  <c r="GH25" i="8" s="1"/>
  <c r="GJ25" i="8"/>
  <c r="GI25" i="8"/>
  <c r="GD25" i="8"/>
  <c r="GC25" i="8" s="1"/>
  <c r="FW25" i="8"/>
  <c r="FV25" i="8" s="1"/>
  <c r="GL24" i="8"/>
  <c r="GK24" i="8"/>
  <c r="GJ24" i="8"/>
  <c r="GI24" i="8"/>
  <c r="GD24" i="8"/>
  <c r="GC24" i="8" s="1"/>
  <c r="FW24" i="8"/>
  <c r="FV24" i="8"/>
  <c r="GL23" i="8"/>
  <c r="GK23" i="8"/>
  <c r="GH23" i="8" s="1"/>
  <c r="GJ23" i="8"/>
  <c r="GI23" i="8"/>
  <c r="GD23" i="8"/>
  <c r="GC23" i="8" s="1"/>
  <c r="FW23" i="8"/>
  <c r="FV23" i="8" s="1"/>
  <c r="GL22" i="8"/>
  <c r="GK22" i="8"/>
  <c r="GJ22" i="8"/>
  <c r="GI22" i="8"/>
  <c r="GD22" i="8"/>
  <c r="GC22" i="8" s="1"/>
  <c r="FW22" i="8"/>
  <c r="FV22" i="8" s="1"/>
  <c r="GL21" i="8"/>
  <c r="GK21" i="8"/>
  <c r="GJ21" i="8"/>
  <c r="GI21" i="8"/>
  <c r="GH21" i="8"/>
  <c r="GD21" i="8"/>
  <c r="GC21" i="8" s="1"/>
  <c r="FW21" i="8"/>
  <c r="FV21" i="8"/>
  <c r="GL20" i="8"/>
  <c r="GK20" i="8"/>
  <c r="GH20" i="8" s="1"/>
  <c r="GJ20" i="8"/>
  <c r="GI20" i="8"/>
  <c r="GD20" i="8"/>
  <c r="GC20" i="8"/>
  <c r="FW20" i="8"/>
  <c r="FV20" i="8" s="1"/>
  <c r="GL19" i="8"/>
  <c r="GK19" i="8"/>
  <c r="GJ19" i="8"/>
  <c r="GI19" i="8"/>
  <c r="GH19" i="8" s="1"/>
  <c r="GD19" i="8"/>
  <c r="GC19" i="8" s="1"/>
  <c r="FW19" i="8"/>
  <c r="FV19" i="8"/>
  <c r="GL18" i="8"/>
  <c r="GK18" i="8"/>
  <c r="GJ18" i="8"/>
  <c r="GI18" i="8"/>
  <c r="GD18" i="8"/>
  <c r="GC18" i="8" s="1"/>
  <c r="FW18" i="8"/>
  <c r="FV18" i="8" s="1"/>
  <c r="GL17" i="8"/>
  <c r="GK17" i="8"/>
  <c r="GJ17" i="8"/>
  <c r="GI17" i="8"/>
  <c r="GH17" i="8" s="1"/>
  <c r="GD17" i="8"/>
  <c r="GC17" i="8" s="1"/>
  <c r="FW17" i="8"/>
  <c r="FV17" i="8"/>
  <c r="GL16" i="8"/>
  <c r="GK16" i="8"/>
  <c r="GJ16" i="8"/>
  <c r="GI16" i="8"/>
  <c r="GD16" i="8"/>
  <c r="GC16" i="8"/>
  <c r="FW16" i="8"/>
  <c r="FV16" i="8" s="1"/>
  <c r="GL15" i="8"/>
  <c r="GK15" i="8"/>
  <c r="GJ15" i="8"/>
  <c r="GI15" i="8"/>
  <c r="GH15" i="8" s="1"/>
  <c r="GD15" i="8"/>
  <c r="GC15" i="8" s="1"/>
  <c r="FW15" i="8"/>
  <c r="FV15" i="8" s="1"/>
  <c r="GL14" i="8"/>
  <c r="GK14" i="8"/>
  <c r="GJ14" i="8"/>
  <c r="GI14" i="8"/>
  <c r="GH14" i="8" s="1"/>
  <c r="GD14" i="8"/>
  <c r="GC14" i="8" s="1"/>
  <c r="FW14" i="8"/>
  <c r="FV14" i="8" s="1"/>
  <c r="GL13" i="8"/>
  <c r="GK13" i="8"/>
  <c r="GH13" i="8" s="1"/>
  <c r="GJ13" i="8"/>
  <c r="GI13" i="8"/>
  <c r="GD13" i="8"/>
  <c r="GC13" i="8" s="1"/>
  <c r="FW13" i="8"/>
  <c r="FV13" i="8" s="1"/>
  <c r="GL12" i="8"/>
  <c r="GK12" i="8"/>
  <c r="GJ12" i="8"/>
  <c r="GI12" i="8"/>
  <c r="GH12" i="8" s="1"/>
  <c r="GD12" i="8"/>
  <c r="GC12" i="8" s="1"/>
  <c r="FW12" i="8"/>
  <c r="FV12" i="8" s="1"/>
  <c r="GL11" i="8"/>
  <c r="GK11" i="8"/>
  <c r="GJ11" i="8"/>
  <c r="GI11" i="8"/>
  <c r="GD11" i="8"/>
  <c r="GC11" i="8" s="1"/>
  <c r="FW11" i="8"/>
  <c r="FV11" i="8" s="1"/>
  <c r="GH22" i="8" l="1"/>
  <c r="GH30" i="8"/>
  <c r="GH35" i="8"/>
  <c r="GH37" i="8"/>
  <c r="GH11" i="8"/>
  <c r="GH24" i="8"/>
  <c r="GH16" i="8"/>
  <c r="GH18" i="8"/>
  <c r="GH38" i="8"/>
  <c r="GH40" i="8"/>
  <c r="U10" i="8"/>
  <c r="L10" i="8"/>
  <c r="T11" i="9"/>
  <c r="T12" i="9"/>
  <c r="T13" i="9"/>
  <c r="T14" i="9"/>
  <c r="T15" i="9"/>
  <c r="T16" i="9"/>
  <c r="T17" i="9"/>
  <c r="T18" i="9"/>
  <c r="T19" i="9"/>
  <c r="T20" i="9"/>
  <c r="T21" i="9"/>
  <c r="T22" i="9"/>
  <c r="T23" i="9"/>
  <c r="T24" i="9"/>
  <c r="T25" i="9"/>
  <c r="T26" i="9"/>
  <c r="T27" i="9"/>
  <c r="T28" i="9"/>
  <c r="T29" i="9"/>
  <c r="T30" i="9"/>
  <c r="T31" i="9"/>
  <c r="EX10" i="8"/>
  <c r="O10" i="9"/>
  <c r="AH10" i="8"/>
  <c r="H10" i="8"/>
  <c r="CZ10" i="8" l="1"/>
  <c r="DJ10" i="8"/>
  <c r="DH10" i="8"/>
  <c r="FC10" i="8"/>
  <c r="DN10" i="8"/>
  <c r="DO10" i="8" l="1"/>
  <c r="P12" i="9"/>
  <c r="P13" i="9"/>
  <c r="P14" i="9"/>
  <c r="P15" i="9"/>
  <c r="P16" i="9"/>
  <c r="P17" i="9"/>
  <c r="P18" i="9"/>
  <c r="P19" i="9"/>
  <c r="P20" i="9"/>
  <c r="P21" i="9"/>
  <c r="P22" i="9"/>
  <c r="P23" i="9"/>
  <c r="P24" i="9"/>
  <c r="P25" i="9"/>
  <c r="P26" i="9"/>
  <c r="P27" i="9"/>
  <c r="P28" i="9"/>
  <c r="P29" i="9"/>
  <c r="P30" i="9"/>
  <c r="P31" i="9"/>
  <c r="N11" i="9"/>
  <c r="N12" i="9"/>
  <c r="N13" i="9"/>
  <c r="N14" i="9"/>
  <c r="N15" i="9"/>
  <c r="N17" i="9"/>
  <c r="N18" i="9"/>
  <c r="N19" i="9"/>
  <c r="N20" i="9"/>
  <c r="N21" i="9"/>
  <c r="N22" i="9"/>
  <c r="N23" i="9"/>
  <c r="N24" i="9"/>
  <c r="N25" i="9"/>
  <c r="N26" i="9"/>
  <c r="N27" i="9"/>
  <c r="N28" i="9"/>
  <c r="N29" i="9"/>
  <c r="N30" i="9"/>
  <c r="N31" i="9"/>
  <c r="R10" i="9"/>
  <c r="DQ10" i="8"/>
  <c r="DL10" i="8"/>
  <c r="DK10" i="8"/>
  <c r="DI10" i="8"/>
  <c r="DG10" i="8"/>
  <c r="DF10" i="8"/>
  <c r="DE10" i="8"/>
  <c r="DD10" i="8"/>
  <c r="DC10" i="8"/>
  <c r="DB10" i="8"/>
  <c r="DA10" i="8"/>
  <c r="CP10" i="8"/>
  <c r="CG10" i="8"/>
  <c r="BE10" i="8"/>
  <c r="BV10" i="8"/>
  <c r="AH11" i="8"/>
  <c r="AH12" i="8"/>
  <c r="AH13" i="8"/>
  <c r="AH14" i="8"/>
  <c r="AH15" i="8"/>
  <c r="AH16" i="8"/>
  <c r="AH17" i="8"/>
  <c r="AH18" i="8"/>
  <c r="AH19" i="8"/>
  <c r="AH20" i="8"/>
  <c r="AH21" i="8"/>
  <c r="AH22" i="8"/>
  <c r="AH23" i="8"/>
  <c r="AH24" i="8"/>
  <c r="AH25" i="8"/>
  <c r="AH26" i="8"/>
  <c r="AH27" i="8"/>
  <c r="AH28" i="8"/>
  <c r="AH29" i="8"/>
  <c r="AH30" i="8"/>
  <c r="AH31" i="8"/>
  <c r="AH32" i="8"/>
  <c r="AH33" i="8"/>
  <c r="AH34" i="8"/>
  <c r="AH35" i="8"/>
  <c r="AH36" i="8"/>
  <c r="AH37" i="8"/>
  <c r="AH38" i="8"/>
  <c r="AH39" i="8"/>
  <c r="AH40" i="8"/>
  <c r="AH41" i="8"/>
  <c r="AH42" i="8"/>
  <c r="O10" i="8"/>
  <c r="FJ10" i="8"/>
  <c r="GL10" i="8"/>
  <c r="GJ10" i="8"/>
  <c r="BD10" i="8" l="1"/>
  <c r="AE10" i="8"/>
  <c r="AF10" i="8"/>
  <c r="K10" i="8"/>
  <c r="BC10" i="8"/>
  <c r="CZ11" i="8"/>
  <c r="DA11" i="8"/>
  <c r="DB11" i="8"/>
  <c r="DC11" i="8"/>
  <c r="DD11" i="8"/>
  <c r="DE11" i="8"/>
  <c r="DF11" i="8"/>
  <c r="DG11" i="8"/>
  <c r="DH11" i="8"/>
  <c r="DI11" i="8"/>
  <c r="DJ11" i="8"/>
  <c r="DK11" i="8"/>
  <c r="DL11" i="8"/>
  <c r="CZ12" i="8"/>
  <c r="DA12" i="8"/>
  <c r="DB12" i="8"/>
  <c r="DC12" i="8"/>
  <c r="DD12" i="8"/>
  <c r="DE12" i="8"/>
  <c r="DF12" i="8"/>
  <c r="DG12" i="8"/>
  <c r="DH12" i="8"/>
  <c r="DI12" i="8"/>
  <c r="DJ12" i="8"/>
  <c r="DK12" i="8"/>
  <c r="DL12" i="8"/>
  <c r="CZ13" i="8"/>
  <c r="DA13" i="8"/>
  <c r="DB13" i="8"/>
  <c r="DC13" i="8"/>
  <c r="DD13" i="8"/>
  <c r="DE13" i="8"/>
  <c r="DF13" i="8"/>
  <c r="DG13" i="8"/>
  <c r="DH13" i="8"/>
  <c r="DI13" i="8"/>
  <c r="DJ13" i="8"/>
  <c r="DK13" i="8"/>
  <c r="DL13" i="8"/>
  <c r="CZ14" i="8"/>
  <c r="DA14" i="8"/>
  <c r="DB14" i="8"/>
  <c r="DC14" i="8"/>
  <c r="DD14" i="8"/>
  <c r="DE14" i="8"/>
  <c r="DF14" i="8"/>
  <c r="DG14" i="8"/>
  <c r="DH14" i="8"/>
  <c r="DI14" i="8"/>
  <c r="DJ14" i="8"/>
  <c r="DK14" i="8"/>
  <c r="DL14" i="8"/>
  <c r="CZ15" i="8"/>
  <c r="DA15" i="8"/>
  <c r="DB15" i="8"/>
  <c r="DC15" i="8"/>
  <c r="DD15" i="8"/>
  <c r="DE15" i="8"/>
  <c r="DF15" i="8"/>
  <c r="DG15" i="8"/>
  <c r="DH15" i="8"/>
  <c r="DI15" i="8"/>
  <c r="DJ15" i="8"/>
  <c r="DK15" i="8"/>
  <c r="DL15" i="8"/>
  <c r="CZ16" i="8"/>
  <c r="DA16" i="8"/>
  <c r="DB16" i="8"/>
  <c r="DC16" i="8"/>
  <c r="DD16" i="8"/>
  <c r="DE16" i="8"/>
  <c r="DF16" i="8"/>
  <c r="DG16" i="8"/>
  <c r="DH16" i="8"/>
  <c r="DI16" i="8"/>
  <c r="DJ16" i="8"/>
  <c r="DK16" i="8"/>
  <c r="DL16" i="8"/>
  <c r="CZ17" i="8"/>
  <c r="DA17" i="8"/>
  <c r="DB17" i="8"/>
  <c r="DC17" i="8"/>
  <c r="DD17" i="8"/>
  <c r="DE17" i="8"/>
  <c r="DF17" i="8"/>
  <c r="DG17" i="8"/>
  <c r="DH17" i="8"/>
  <c r="DI17" i="8"/>
  <c r="DJ17" i="8"/>
  <c r="DK17" i="8"/>
  <c r="DL17" i="8"/>
  <c r="CZ18" i="8"/>
  <c r="DA18" i="8"/>
  <c r="DB18" i="8"/>
  <c r="DC18" i="8"/>
  <c r="DD18" i="8"/>
  <c r="DE18" i="8"/>
  <c r="DF18" i="8"/>
  <c r="DG18" i="8"/>
  <c r="DH18" i="8"/>
  <c r="DI18" i="8"/>
  <c r="DJ18" i="8"/>
  <c r="DK18" i="8"/>
  <c r="DL18" i="8"/>
  <c r="CZ19" i="8"/>
  <c r="DA19" i="8"/>
  <c r="DB19" i="8"/>
  <c r="DC19" i="8"/>
  <c r="DD19" i="8"/>
  <c r="DE19" i="8"/>
  <c r="DF19" i="8"/>
  <c r="DG19" i="8"/>
  <c r="DH19" i="8"/>
  <c r="DI19" i="8"/>
  <c r="DJ19" i="8"/>
  <c r="DK19" i="8"/>
  <c r="DL19" i="8"/>
  <c r="CZ20" i="8"/>
  <c r="DA20" i="8"/>
  <c r="DB20" i="8"/>
  <c r="DC20" i="8"/>
  <c r="DD20" i="8"/>
  <c r="DE20" i="8"/>
  <c r="DF20" i="8"/>
  <c r="DG20" i="8"/>
  <c r="DH20" i="8"/>
  <c r="DI20" i="8"/>
  <c r="DJ20" i="8"/>
  <c r="DK20" i="8"/>
  <c r="DL20" i="8"/>
  <c r="CZ21" i="8"/>
  <c r="DA21" i="8"/>
  <c r="DB21" i="8"/>
  <c r="DC21" i="8"/>
  <c r="DD21" i="8"/>
  <c r="DE21" i="8"/>
  <c r="DF21" i="8"/>
  <c r="DG21" i="8"/>
  <c r="DH21" i="8"/>
  <c r="DI21" i="8"/>
  <c r="DJ21" i="8"/>
  <c r="DK21" i="8"/>
  <c r="DL21" i="8"/>
  <c r="CZ22" i="8"/>
  <c r="DA22" i="8"/>
  <c r="DB22" i="8"/>
  <c r="DC22" i="8"/>
  <c r="DD22" i="8"/>
  <c r="DE22" i="8"/>
  <c r="DF22" i="8"/>
  <c r="DG22" i="8"/>
  <c r="DH22" i="8"/>
  <c r="DI22" i="8"/>
  <c r="DJ22" i="8"/>
  <c r="DK22" i="8"/>
  <c r="DL22" i="8"/>
  <c r="CZ23" i="8"/>
  <c r="DA23" i="8"/>
  <c r="DB23" i="8"/>
  <c r="DC23" i="8"/>
  <c r="DD23" i="8"/>
  <c r="DE23" i="8"/>
  <c r="DF23" i="8"/>
  <c r="DG23" i="8"/>
  <c r="DH23" i="8"/>
  <c r="DI23" i="8"/>
  <c r="DJ23" i="8"/>
  <c r="DK23" i="8"/>
  <c r="DL23" i="8"/>
  <c r="CZ24" i="8"/>
  <c r="DA24" i="8"/>
  <c r="DB24" i="8"/>
  <c r="DC24" i="8"/>
  <c r="DD24" i="8"/>
  <c r="DE24" i="8"/>
  <c r="DF24" i="8"/>
  <c r="DG24" i="8"/>
  <c r="DH24" i="8"/>
  <c r="DI24" i="8"/>
  <c r="DJ24" i="8"/>
  <c r="DK24" i="8"/>
  <c r="DL24" i="8"/>
  <c r="CZ25" i="8"/>
  <c r="DA25" i="8"/>
  <c r="DB25" i="8"/>
  <c r="DC25" i="8"/>
  <c r="DD25" i="8"/>
  <c r="DE25" i="8"/>
  <c r="DF25" i="8"/>
  <c r="DG25" i="8"/>
  <c r="DH25" i="8"/>
  <c r="DI25" i="8"/>
  <c r="DJ25" i="8"/>
  <c r="DK25" i="8"/>
  <c r="DL25" i="8"/>
  <c r="CZ26" i="8"/>
  <c r="DA26" i="8"/>
  <c r="DB26" i="8"/>
  <c r="DC26" i="8"/>
  <c r="DD26" i="8"/>
  <c r="DE26" i="8"/>
  <c r="DF26" i="8"/>
  <c r="DG26" i="8"/>
  <c r="DH26" i="8"/>
  <c r="DI26" i="8"/>
  <c r="DJ26" i="8"/>
  <c r="DK26" i="8"/>
  <c r="DL26" i="8"/>
  <c r="CZ27" i="8"/>
  <c r="DA27" i="8"/>
  <c r="DB27" i="8"/>
  <c r="DC27" i="8"/>
  <c r="DD27" i="8"/>
  <c r="DE27" i="8"/>
  <c r="DF27" i="8"/>
  <c r="DG27" i="8"/>
  <c r="DH27" i="8"/>
  <c r="DI27" i="8"/>
  <c r="DJ27" i="8"/>
  <c r="DK27" i="8"/>
  <c r="DL27" i="8"/>
  <c r="CZ28" i="8"/>
  <c r="DA28" i="8"/>
  <c r="DB28" i="8"/>
  <c r="DC28" i="8"/>
  <c r="DD28" i="8"/>
  <c r="DE28" i="8"/>
  <c r="DF28" i="8"/>
  <c r="DG28" i="8"/>
  <c r="DH28" i="8"/>
  <c r="DI28" i="8"/>
  <c r="DJ28" i="8"/>
  <c r="DK28" i="8"/>
  <c r="DL28" i="8"/>
  <c r="CZ29" i="8"/>
  <c r="DA29" i="8"/>
  <c r="DB29" i="8"/>
  <c r="DC29" i="8"/>
  <c r="DD29" i="8"/>
  <c r="DE29" i="8"/>
  <c r="DF29" i="8"/>
  <c r="DG29" i="8"/>
  <c r="DH29" i="8"/>
  <c r="DI29" i="8"/>
  <c r="DJ29" i="8"/>
  <c r="DK29" i="8"/>
  <c r="DL29" i="8"/>
  <c r="CZ30" i="8"/>
  <c r="DA30" i="8"/>
  <c r="DB30" i="8"/>
  <c r="DC30" i="8"/>
  <c r="DD30" i="8"/>
  <c r="DE30" i="8"/>
  <c r="DF30" i="8"/>
  <c r="DG30" i="8"/>
  <c r="DH30" i="8"/>
  <c r="DI30" i="8"/>
  <c r="DJ30" i="8"/>
  <c r="DK30" i="8"/>
  <c r="DL30" i="8"/>
  <c r="CZ31" i="8"/>
  <c r="DA31" i="8"/>
  <c r="DB31" i="8"/>
  <c r="DC31" i="8"/>
  <c r="DD31" i="8"/>
  <c r="DE31" i="8"/>
  <c r="DF31" i="8"/>
  <c r="DG31" i="8"/>
  <c r="DH31" i="8"/>
  <c r="DI31" i="8"/>
  <c r="DJ31" i="8"/>
  <c r="DK31" i="8"/>
  <c r="DL31" i="8"/>
  <c r="CZ32" i="8"/>
  <c r="DA32" i="8"/>
  <c r="DB32" i="8"/>
  <c r="DC32" i="8"/>
  <c r="DD32" i="8"/>
  <c r="DE32" i="8"/>
  <c r="DF32" i="8"/>
  <c r="DG32" i="8"/>
  <c r="DH32" i="8"/>
  <c r="DI32" i="8"/>
  <c r="DJ32" i="8"/>
  <c r="DK32" i="8"/>
  <c r="DL32" i="8"/>
  <c r="CZ33" i="8"/>
  <c r="DA33" i="8"/>
  <c r="DB33" i="8"/>
  <c r="DC33" i="8"/>
  <c r="DD33" i="8"/>
  <c r="DE33" i="8"/>
  <c r="DF33" i="8"/>
  <c r="DG33" i="8"/>
  <c r="DH33" i="8"/>
  <c r="DI33" i="8"/>
  <c r="DJ33" i="8"/>
  <c r="DK33" i="8"/>
  <c r="DL33" i="8"/>
  <c r="CZ34" i="8"/>
  <c r="DA34" i="8"/>
  <c r="DB34" i="8"/>
  <c r="DC34" i="8"/>
  <c r="DD34" i="8"/>
  <c r="DE34" i="8"/>
  <c r="DF34" i="8"/>
  <c r="DG34" i="8"/>
  <c r="DH34" i="8"/>
  <c r="DI34" i="8"/>
  <c r="DJ34" i="8"/>
  <c r="DK34" i="8"/>
  <c r="DL34" i="8"/>
  <c r="CZ35" i="8"/>
  <c r="DA35" i="8"/>
  <c r="DB35" i="8"/>
  <c r="DC35" i="8"/>
  <c r="DD35" i="8"/>
  <c r="DE35" i="8"/>
  <c r="DF35" i="8"/>
  <c r="DG35" i="8"/>
  <c r="DH35" i="8"/>
  <c r="DI35" i="8"/>
  <c r="DJ35" i="8"/>
  <c r="DK35" i="8"/>
  <c r="DL35" i="8"/>
  <c r="CZ36" i="8"/>
  <c r="DA36" i="8"/>
  <c r="DB36" i="8"/>
  <c r="DC36" i="8"/>
  <c r="DD36" i="8"/>
  <c r="DE36" i="8"/>
  <c r="DF36" i="8"/>
  <c r="DG36" i="8"/>
  <c r="DH36" i="8"/>
  <c r="DI36" i="8"/>
  <c r="DJ36" i="8"/>
  <c r="DK36" i="8"/>
  <c r="DL36" i="8"/>
  <c r="CZ37" i="8"/>
  <c r="DA37" i="8"/>
  <c r="DB37" i="8"/>
  <c r="DC37" i="8"/>
  <c r="DD37" i="8"/>
  <c r="DE37" i="8"/>
  <c r="DF37" i="8"/>
  <c r="DG37" i="8"/>
  <c r="DH37" i="8"/>
  <c r="DI37" i="8"/>
  <c r="DJ37" i="8"/>
  <c r="DK37" i="8"/>
  <c r="DL37" i="8"/>
  <c r="CZ38" i="8"/>
  <c r="DA38" i="8"/>
  <c r="DB38" i="8"/>
  <c r="DC38" i="8"/>
  <c r="DD38" i="8"/>
  <c r="DE38" i="8"/>
  <c r="DF38" i="8"/>
  <c r="DG38" i="8"/>
  <c r="DH38" i="8"/>
  <c r="DI38" i="8"/>
  <c r="DJ38" i="8"/>
  <c r="DK38" i="8"/>
  <c r="DL38" i="8"/>
  <c r="CZ39" i="8"/>
  <c r="DA39" i="8"/>
  <c r="DB39" i="8"/>
  <c r="DC39" i="8"/>
  <c r="DD39" i="8"/>
  <c r="DE39" i="8"/>
  <c r="DF39" i="8"/>
  <c r="DG39" i="8"/>
  <c r="DH39" i="8"/>
  <c r="DI39" i="8"/>
  <c r="DJ39" i="8"/>
  <c r="DK39" i="8"/>
  <c r="DL39" i="8"/>
  <c r="CZ40" i="8"/>
  <c r="DA40" i="8"/>
  <c r="DB40" i="8"/>
  <c r="DC40" i="8"/>
  <c r="DD40" i="8"/>
  <c r="DE40" i="8"/>
  <c r="DF40" i="8"/>
  <c r="DG40" i="8"/>
  <c r="DH40" i="8"/>
  <c r="DI40" i="8"/>
  <c r="DJ40" i="8"/>
  <c r="DK40" i="8"/>
  <c r="DL40" i="8"/>
  <c r="CZ41" i="8"/>
  <c r="DA41" i="8"/>
  <c r="DB41" i="8"/>
  <c r="DC41" i="8"/>
  <c r="DD41" i="8"/>
  <c r="DE41" i="8"/>
  <c r="DF41" i="8"/>
  <c r="DG41" i="8"/>
  <c r="DH41" i="8"/>
  <c r="DI41" i="8"/>
  <c r="DJ41" i="8"/>
  <c r="DK41" i="8"/>
  <c r="DL41" i="8"/>
  <c r="CZ42" i="8"/>
  <c r="DA42" i="8"/>
  <c r="DB42" i="8"/>
  <c r="DC42" i="8"/>
  <c r="DD42" i="8"/>
  <c r="DE42" i="8"/>
  <c r="DF42" i="8"/>
  <c r="DG42" i="8"/>
  <c r="DH42" i="8"/>
  <c r="DI42" i="8"/>
  <c r="DJ42" i="8"/>
  <c r="DK42" i="8"/>
  <c r="DL42" i="8"/>
  <c r="H32" i="8"/>
  <c r="H11" i="8"/>
  <c r="H12" i="8"/>
  <c r="H13" i="8"/>
  <c r="H14" i="8"/>
  <c r="H15" i="8"/>
  <c r="H16" i="8"/>
  <c r="H17" i="8"/>
  <c r="H18" i="8"/>
  <c r="H19" i="8"/>
  <c r="H20" i="8"/>
  <c r="H21" i="8"/>
  <c r="H22" i="8"/>
  <c r="H23" i="8"/>
  <c r="H24" i="8"/>
  <c r="H25" i="8"/>
  <c r="H26" i="8"/>
  <c r="H27" i="8"/>
  <c r="H28" i="8"/>
  <c r="H29" i="8"/>
  <c r="H30" i="8"/>
  <c r="H31" i="8"/>
  <c r="H33" i="8"/>
  <c r="H34" i="8"/>
  <c r="H35" i="8"/>
  <c r="H36" i="8"/>
  <c r="H37" i="8"/>
  <c r="H38" i="8"/>
  <c r="H39" i="8"/>
  <c r="H40" i="8"/>
  <c r="H41" i="8"/>
  <c r="H42" i="8"/>
  <c r="AS10" i="8" l="1"/>
  <c r="AT10" i="8"/>
  <c r="EW10" i="8"/>
  <c r="EY10" i="8" s="1"/>
  <c r="FC11" i="8"/>
  <c r="FD11" i="8"/>
  <c r="FC12" i="8"/>
  <c r="FD12" i="8"/>
  <c r="FC13" i="8"/>
  <c r="FD13" i="8"/>
  <c r="FC14" i="8"/>
  <c r="FD14" i="8"/>
  <c r="FC15" i="8"/>
  <c r="FD15" i="8"/>
  <c r="FC16" i="8"/>
  <c r="FD16" i="8"/>
  <c r="FC17" i="8"/>
  <c r="FD17" i="8"/>
  <c r="FC18" i="8"/>
  <c r="FD18" i="8"/>
  <c r="FC19" i="8"/>
  <c r="FD19" i="8"/>
  <c r="FC20" i="8"/>
  <c r="FD20" i="8"/>
  <c r="FC21" i="8"/>
  <c r="FD21" i="8"/>
  <c r="FC22" i="8"/>
  <c r="FD22" i="8"/>
  <c r="FC23" i="8"/>
  <c r="FD23" i="8"/>
  <c r="FC24" i="8"/>
  <c r="FD24" i="8"/>
  <c r="FC25" i="8"/>
  <c r="FD25" i="8"/>
  <c r="FC26" i="8"/>
  <c r="FD26" i="8"/>
  <c r="FC27" i="8"/>
  <c r="FD27" i="8"/>
  <c r="FC28" i="8"/>
  <c r="FD28" i="8"/>
  <c r="FC29" i="8"/>
  <c r="FD29" i="8"/>
  <c r="FC30" i="8"/>
  <c r="FD30" i="8"/>
  <c r="FC31" i="8"/>
  <c r="FD31" i="8"/>
  <c r="FC32" i="8"/>
  <c r="FD32" i="8"/>
  <c r="FC33" i="8"/>
  <c r="FD33" i="8"/>
  <c r="FC34" i="8"/>
  <c r="FD34" i="8"/>
  <c r="FC35" i="8"/>
  <c r="FD35" i="8"/>
  <c r="FC36" i="8"/>
  <c r="FD36" i="8"/>
  <c r="FC37" i="8"/>
  <c r="FD37" i="8"/>
  <c r="FC38" i="8"/>
  <c r="FD38" i="8"/>
  <c r="FC39" i="8"/>
  <c r="FD39" i="8"/>
  <c r="FC40" i="8"/>
  <c r="FD40" i="8"/>
  <c r="FC41" i="8"/>
  <c r="FD41" i="8"/>
  <c r="FC42" i="8"/>
  <c r="FD42" i="8"/>
  <c r="FD10" i="8"/>
  <c r="DN11" i="8"/>
  <c r="DO11" i="8" s="1"/>
  <c r="DQ11" i="8"/>
  <c r="DR11" i="8" s="1"/>
  <c r="DT11" i="8"/>
  <c r="DU11" i="8"/>
  <c r="DW11" i="8" s="1"/>
  <c r="DY11" i="8" s="1"/>
  <c r="EA11" i="8"/>
  <c r="EE11" i="8"/>
  <c r="EW11" i="8"/>
  <c r="EX11" i="8"/>
  <c r="FJ11" i="8"/>
  <c r="FK11" i="8"/>
  <c r="FL11" i="8"/>
  <c r="FP11" i="8"/>
  <c r="DN12" i="8"/>
  <c r="DO12" i="8" s="1"/>
  <c r="DQ12" i="8"/>
  <c r="DR12" i="8" s="1"/>
  <c r="DT12" i="8"/>
  <c r="DV12" i="8" s="1"/>
  <c r="DX12" i="8" s="1"/>
  <c r="DU12" i="8"/>
  <c r="EA12" i="8"/>
  <c r="EE12" i="8"/>
  <c r="EW12" i="8"/>
  <c r="EX12" i="8"/>
  <c r="FJ12" i="8"/>
  <c r="FK12" i="8"/>
  <c r="FL12" i="8"/>
  <c r="FP12" i="8"/>
  <c r="DN13" i="8"/>
  <c r="DO13" i="8" s="1"/>
  <c r="DQ13" i="8"/>
  <c r="DR13" i="8" s="1"/>
  <c r="DT13" i="8"/>
  <c r="DU13" i="8"/>
  <c r="DW13" i="8" s="1"/>
  <c r="DY13" i="8" s="1"/>
  <c r="EA13" i="8"/>
  <c r="EE13" i="8"/>
  <c r="EW13" i="8"/>
  <c r="EX13" i="8"/>
  <c r="FJ13" i="8"/>
  <c r="FK13" i="8"/>
  <c r="FL13" i="8"/>
  <c r="FP13" i="8"/>
  <c r="DN14" i="8"/>
  <c r="DO14" i="8" s="1"/>
  <c r="DQ14" i="8"/>
  <c r="DR14" i="8" s="1"/>
  <c r="DT14" i="8"/>
  <c r="DU14" i="8"/>
  <c r="DW14" i="8" s="1"/>
  <c r="DY14" i="8" s="1"/>
  <c r="EA14" i="8"/>
  <c r="EE14" i="8"/>
  <c r="EW14" i="8"/>
  <c r="EX14" i="8"/>
  <c r="FJ14" i="8"/>
  <c r="FK14" i="8"/>
  <c r="FL14" i="8"/>
  <c r="FP14" i="8"/>
  <c r="DN15" i="8"/>
  <c r="DO15" i="8" s="1"/>
  <c r="DQ15" i="8"/>
  <c r="DR15" i="8" s="1"/>
  <c r="DT15" i="8"/>
  <c r="DU15" i="8"/>
  <c r="DW15" i="8" s="1"/>
  <c r="DY15" i="8" s="1"/>
  <c r="EA15" i="8"/>
  <c r="EE15" i="8"/>
  <c r="EW15" i="8"/>
  <c r="EX15" i="8"/>
  <c r="FJ15" i="8"/>
  <c r="FK15" i="8"/>
  <c r="FL15" i="8"/>
  <c r="FP15" i="8"/>
  <c r="DN16" i="8"/>
  <c r="DO16" i="8" s="1"/>
  <c r="DQ16" i="8"/>
  <c r="DR16" i="8" s="1"/>
  <c r="DT16" i="8"/>
  <c r="DV16" i="8" s="1"/>
  <c r="DX16" i="8" s="1"/>
  <c r="DU16" i="8"/>
  <c r="EA16" i="8"/>
  <c r="EE16" i="8"/>
  <c r="EW16" i="8"/>
  <c r="EX16" i="8"/>
  <c r="FJ16" i="8"/>
  <c r="FK16" i="8"/>
  <c r="FL16" i="8"/>
  <c r="FP16" i="8"/>
  <c r="DN17" i="8"/>
  <c r="DQ17" i="8"/>
  <c r="DR17" i="8" s="1"/>
  <c r="DT17" i="8"/>
  <c r="DV17" i="8" s="1"/>
  <c r="DX17" i="8" s="1"/>
  <c r="DU17" i="8"/>
  <c r="EA17" i="8"/>
  <c r="EE17" i="8"/>
  <c r="EW17" i="8"/>
  <c r="EX17" i="8"/>
  <c r="FJ17" i="8"/>
  <c r="FK17" i="8"/>
  <c r="FL17" i="8"/>
  <c r="FP17" i="8"/>
  <c r="DN18" i="8"/>
  <c r="DO18" i="8" s="1"/>
  <c r="DQ18" i="8"/>
  <c r="DR18" i="8" s="1"/>
  <c r="DT18" i="8"/>
  <c r="DV18" i="8" s="1"/>
  <c r="DX18" i="8" s="1"/>
  <c r="DU18" i="8"/>
  <c r="EA18" i="8"/>
  <c r="EE18" i="8"/>
  <c r="EW18" i="8"/>
  <c r="EX18" i="8"/>
  <c r="FJ18" i="8"/>
  <c r="FK18" i="8"/>
  <c r="FL18" i="8"/>
  <c r="FP18" i="8"/>
  <c r="DN19" i="8"/>
  <c r="DO19" i="8" s="1"/>
  <c r="DQ19" i="8"/>
  <c r="DR19" i="8" s="1"/>
  <c r="DT19" i="8"/>
  <c r="DV19" i="8" s="1"/>
  <c r="DX19" i="8" s="1"/>
  <c r="DU19" i="8"/>
  <c r="DW19" i="8" s="1"/>
  <c r="DY19" i="8" s="1"/>
  <c r="EA19" i="8"/>
  <c r="EE19" i="8"/>
  <c r="EW19" i="8"/>
  <c r="EX19" i="8"/>
  <c r="FJ19" i="8"/>
  <c r="FK19" i="8"/>
  <c r="FL19" i="8"/>
  <c r="FP19" i="8"/>
  <c r="DN20" i="8"/>
  <c r="DO20" i="8" s="1"/>
  <c r="DQ20" i="8"/>
  <c r="DR20" i="8" s="1"/>
  <c r="DT20" i="8"/>
  <c r="DV20" i="8" s="1"/>
  <c r="DX20" i="8" s="1"/>
  <c r="DU20" i="8"/>
  <c r="EA20" i="8"/>
  <c r="EE20" i="8"/>
  <c r="EW20" i="8"/>
  <c r="EX20" i="8"/>
  <c r="FJ20" i="8"/>
  <c r="FK20" i="8"/>
  <c r="FL20" i="8"/>
  <c r="FP20" i="8"/>
  <c r="DN21" i="8"/>
  <c r="DO21" i="8" s="1"/>
  <c r="DQ21" i="8"/>
  <c r="DR21" i="8" s="1"/>
  <c r="DT21" i="8"/>
  <c r="DV21" i="8" s="1"/>
  <c r="DX21" i="8" s="1"/>
  <c r="DU21" i="8"/>
  <c r="EA21" i="8"/>
  <c r="EE21" i="8"/>
  <c r="EW21" i="8"/>
  <c r="EX21" i="8"/>
  <c r="FJ21" i="8"/>
  <c r="FK21" i="8"/>
  <c r="FL21" i="8"/>
  <c r="FP21" i="8"/>
  <c r="DN22" i="8"/>
  <c r="DQ22" i="8"/>
  <c r="DR22" i="8" s="1"/>
  <c r="DT22" i="8"/>
  <c r="DV22" i="8" s="1"/>
  <c r="DX22" i="8" s="1"/>
  <c r="DU22" i="8"/>
  <c r="EA22" i="8"/>
  <c r="EE22" i="8"/>
  <c r="EW22" i="8"/>
  <c r="EX22" i="8"/>
  <c r="FJ22" i="8"/>
  <c r="FK22" i="8"/>
  <c r="FL22" i="8"/>
  <c r="FP22" i="8"/>
  <c r="DN23" i="8"/>
  <c r="DO23" i="8" s="1"/>
  <c r="DQ23" i="8"/>
  <c r="DR23" i="8" s="1"/>
  <c r="DT23" i="8"/>
  <c r="DV23" i="8" s="1"/>
  <c r="DX23" i="8" s="1"/>
  <c r="DU23" i="8"/>
  <c r="EA23" i="8"/>
  <c r="EE23" i="8"/>
  <c r="EW23" i="8"/>
  <c r="EX23" i="8"/>
  <c r="FJ23" i="8"/>
  <c r="FK23" i="8"/>
  <c r="FL23" i="8"/>
  <c r="FP23" i="8"/>
  <c r="DN24" i="8"/>
  <c r="DQ24" i="8"/>
  <c r="DR24" i="8" s="1"/>
  <c r="DT24" i="8"/>
  <c r="DV24" i="8" s="1"/>
  <c r="DX24" i="8" s="1"/>
  <c r="DU24" i="8"/>
  <c r="EA24" i="8"/>
  <c r="EE24" i="8"/>
  <c r="EW24" i="8"/>
  <c r="EX24" i="8"/>
  <c r="FJ24" i="8"/>
  <c r="FK24" i="8"/>
  <c r="FL24" i="8"/>
  <c r="FP24" i="8"/>
  <c r="DN25" i="8"/>
  <c r="DO25" i="8" s="1"/>
  <c r="DQ25" i="8"/>
  <c r="DR25" i="8" s="1"/>
  <c r="DT25" i="8"/>
  <c r="DU25" i="8"/>
  <c r="EA25" i="8"/>
  <c r="EE25" i="8"/>
  <c r="EW25" i="8"/>
  <c r="EX25" i="8"/>
  <c r="FJ25" i="8"/>
  <c r="FK25" i="8"/>
  <c r="FL25" i="8"/>
  <c r="FP25" i="8"/>
  <c r="DN26" i="8"/>
  <c r="DQ26" i="8"/>
  <c r="DR26" i="8" s="1"/>
  <c r="DT26" i="8"/>
  <c r="DV26" i="8" s="1"/>
  <c r="DX26" i="8" s="1"/>
  <c r="DU26" i="8"/>
  <c r="DW26" i="8" s="1"/>
  <c r="DY26" i="8" s="1"/>
  <c r="EA26" i="8"/>
  <c r="EE26" i="8"/>
  <c r="EW26" i="8"/>
  <c r="EX26" i="8"/>
  <c r="FJ26" i="8"/>
  <c r="FK26" i="8"/>
  <c r="FL26" i="8"/>
  <c r="FP26" i="8"/>
  <c r="DN27" i="8"/>
  <c r="DO27" i="8" s="1"/>
  <c r="DQ27" i="8"/>
  <c r="DR27" i="8" s="1"/>
  <c r="DT27" i="8"/>
  <c r="DV27" i="8" s="1"/>
  <c r="DX27" i="8" s="1"/>
  <c r="DU27" i="8"/>
  <c r="DW27" i="8" s="1"/>
  <c r="DY27" i="8" s="1"/>
  <c r="EA27" i="8"/>
  <c r="EE27" i="8"/>
  <c r="EW27" i="8"/>
  <c r="EX27" i="8"/>
  <c r="FJ27" i="8"/>
  <c r="FK27" i="8"/>
  <c r="FL27" i="8"/>
  <c r="FP27" i="8"/>
  <c r="DN28" i="8"/>
  <c r="DO28" i="8" s="1"/>
  <c r="DQ28" i="8"/>
  <c r="DR28" i="8" s="1"/>
  <c r="DT28" i="8"/>
  <c r="DV28" i="8" s="1"/>
  <c r="DX28" i="8" s="1"/>
  <c r="DU28" i="8"/>
  <c r="DW28" i="8" s="1"/>
  <c r="DY28" i="8" s="1"/>
  <c r="EA28" i="8"/>
  <c r="EE28" i="8"/>
  <c r="EW28" i="8"/>
  <c r="EX28" i="8"/>
  <c r="FJ28" i="8"/>
  <c r="FK28" i="8"/>
  <c r="FL28" i="8"/>
  <c r="FP28" i="8"/>
  <c r="DN29" i="8"/>
  <c r="DO29" i="8" s="1"/>
  <c r="DQ29" i="8"/>
  <c r="DR29" i="8" s="1"/>
  <c r="DT29" i="8"/>
  <c r="DV29" i="8" s="1"/>
  <c r="DX29" i="8" s="1"/>
  <c r="DU29" i="8"/>
  <c r="DW29" i="8" s="1"/>
  <c r="DY29" i="8" s="1"/>
  <c r="EA29" i="8"/>
  <c r="EE29" i="8"/>
  <c r="EW29" i="8"/>
  <c r="EX29" i="8"/>
  <c r="FJ29" i="8"/>
  <c r="FK29" i="8"/>
  <c r="FL29" i="8"/>
  <c r="FP29" i="8"/>
  <c r="DN30" i="8"/>
  <c r="DO30" i="8" s="1"/>
  <c r="DQ30" i="8"/>
  <c r="DR30" i="8" s="1"/>
  <c r="DT30" i="8"/>
  <c r="DV30" i="8" s="1"/>
  <c r="DX30" i="8" s="1"/>
  <c r="DU30" i="8"/>
  <c r="DW30" i="8" s="1"/>
  <c r="DY30" i="8" s="1"/>
  <c r="EA30" i="8"/>
  <c r="EE30" i="8"/>
  <c r="EW30" i="8"/>
  <c r="EX30" i="8"/>
  <c r="FJ30" i="8"/>
  <c r="FK30" i="8"/>
  <c r="FL30" i="8"/>
  <c r="FP30" i="8"/>
  <c r="DN31" i="8"/>
  <c r="DO31" i="8" s="1"/>
  <c r="DQ31" i="8"/>
  <c r="DR31" i="8" s="1"/>
  <c r="DT31" i="8"/>
  <c r="DV31" i="8" s="1"/>
  <c r="DX31" i="8" s="1"/>
  <c r="DU31" i="8"/>
  <c r="DW31" i="8" s="1"/>
  <c r="DY31" i="8" s="1"/>
  <c r="EA31" i="8"/>
  <c r="EE31" i="8"/>
  <c r="EW31" i="8"/>
  <c r="EX31" i="8"/>
  <c r="FJ31" i="8"/>
  <c r="FK31" i="8"/>
  <c r="FL31" i="8"/>
  <c r="FP31" i="8"/>
  <c r="DN32" i="8"/>
  <c r="DO32" i="8" s="1"/>
  <c r="DQ32" i="8"/>
  <c r="DR32" i="8" s="1"/>
  <c r="DT32" i="8"/>
  <c r="DV32" i="8" s="1"/>
  <c r="DX32" i="8" s="1"/>
  <c r="DU32" i="8"/>
  <c r="DW32" i="8" s="1"/>
  <c r="DY32" i="8" s="1"/>
  <c r="EA32" i="8"/>
  <c r="EE32" i="8"/>
  <c r="EW32" i="8"/>
  <c r="EX32" i="8"/>
  <c r="FJ32" i="8"/>
  <c r="FK32" i="8"/>
  <c r="FL32" i="8"/>
  <c r="FP32" i="8"/>
  <c r="DN33" i="8"/>
  <c r="DQ33" i="8"/>
  <c r="DR33" i="8" s="1"/>
  <c r="DT33" i="8"/>
  <c r="DV33" i="8" s="1"/>
  <c r="DX33" i="8" s="1"/>
  <c r="DU33" i="8"/>
  <c r="DW33" i="8" s="1"/>
  <c r="DY33" i="8" s="1"/>
  <c r="EA33" i="8"/>
  <c r="EE33" i="8"/>
  <c r="EW33" i="8"/>
  <c r="EX33" i="8"/>
  <c r="FJ33" i="8"/>
  <c r="FK33" i="8"/>
  <c r="FL33" i="8"/>
  <c r="FP33" i="8"/>
  <c r="DN34" i="8"/>
  <c r="DO34" i="8" s="1"/>
  <c r="DQ34" i="8"/>
  <c r="DR34" i="8" s="1"/>
  <c r="DT34" i="8"/>
  <c r="DV34" i="8" s="1"/>
  <c r="DX34" i="8" s="1"/>
  <c r="DU34" i="8"/>
  <c r="DW34" i="8" s="1"/>
  <c r="DY34" i="8" s="1"/>
  <c r="EA34" i="8"/>
  <c r="EE34" i="8"/>
  <c r="EW34" i="8"/>
  <c r="EX34" i="8"/>
  <c r="FJ34" i="8"/>
  <c r="FK34" i="8"/>
  <c r="FL34" i="8"/>
  <c r="FP34" i="8"/>
  <c r="DN35" i="8"/>
  <c r="DO35" i="8" s="1"/>
  <c r="DQ35" i="8"/>
  <c r="DR35" i="8" s="1"/>
  <c r="DT35" i="8"/>
  <c r="DV35" i="8" s="1"/>
  <c r="DX35" i="8" s="1"/>
  <c r="DU35" i="8"/>
  <c r="DW35" i="8" s="1"/>
  <c r="DY35" i="8" s="1"/>
  <c r="EA35" i="8"/>
  <c r="EE35" i="8"/>
  <c r="EW35" i="8"/>
  <c r="EX35" i="8"/>
  <c r="FJ35" i="8"/>
  <c r="FK35" i="8"/>
  <c r="FL35" i="8"/>
  <c r="FP35" i="8"/>
  <c r="DN36" i="8"/>
  <c r="DO36" i="8" s="1"/>
  <c r="DQ36" i="8"/>
  <c r="DR36" i="8" s="1"/>
  <c r="DT36" i="8"/>
  <c r="DV36" i="8" s="1"/>
  <c r="DX36" i="8" s="1"/>
  <c r="DU36" i="8"/>
  <c r="DW36" i="8" s="1"/>
  <c r="DY36" i="8" s="1"/>
  <c r="EA36" i="8"/>
  <c r="EE36" i="8"/>
  <c r="EW36" i="8"/>
  <c r="EX36" i="8"/>
  <c r="FJ36" i="8"/>
  <c r="FK36" i="8"/>
  <c r="FL36" i="8"/>
  <c r="FP36" i="8"/>
  <c r="DN37" i="8"/>
  <c r="DO37" i="8" s="1"/>
  <c r="DQ37" i="8"/>
  <c r="DR37" i="8" s="1"/>
  <c r="DT37" i="8"/>
  <c r="DV37" i="8" s="1"/>
  <c r="DX37" i="8" s="1"/>
  <c r="DU37" i="8"/>
  <c r="DW37" i="8" s="1"/>
  <c r="DY37" i="8" s="1"/>
  <c r="EA37" i="8"/>
  <c r="EE37" i="8"/>
  <c r="EW37" i="8"/>
  <c r="EX37" i="8"/>
  <c r="FJ37" i="8"/>
  <c r="FK37" i="8"/>
  <c r="FL37" i="8"/>
  <c r="FP37" i="8"/>
  <c r="DN38" i="8"/>
  <c r="DO38" i="8" s="1"/>
  <c r="DQ38" i="8"/>
  <c r="DR38" i="8" s="1"/>
  <c r="DT38" i="8"/>
  <c r="DV38" i="8" s="1"/>
  <c r="DX38" i="8" s="1"/>
  <c r="DU38" i="8"/>
  <c r="DW38" i="8" s="1"/>
  <c r="DY38" i="8" s="1"/>
  <c r="EA38" i="8"/>
  <c r="EE38" i="8"/>
  <c r="EW38" i="8"/>
  <c r="EX38" i="8"/>
  <c r="FJ38" i="8"/>
  <c r="FK38" i="8"/>
  <c r="FL38" i="8"/>
  <c r="FP38" i="8"/>
  <c r="DN39" i="8"/>
  <c r="DO39" i="8" s="1"/>
  <c r="DQ39" i="8"/>
  <c r="DR39" i="8" s="1"/>
  <c r="DT39" i="8"/>
  <c r="DV39" i="8" s="1"/>
  <c r="DX39" i="8" s="1"/>
  <c r="DU39" i="8"/>
  <c r="DW39" i="8" s="1"/>
  <c r="DY39" i="8" s="1"/>
  <c r="EA39" i="8"/>
  <c r="EE39" i="8"/>
  <c r="EW39" i="8"/>
  <c r="EX39" i="8"/>
  <c r="FJ39" i="8"/>
  <c r="FK39" i="8"/>
  <c r="FL39" i="8"/>
  <c r="FP39" i="8"/>
  <c r="DN40" i="8"/>
  <c r="DQ40" i="8"/>
  <c r="DR40" i="8" s="1"/>
  <c r="DT40" i="8"/>
  <c r="DV40" i="8" s="1"/>
  <c r="DX40" i="8" s="1"/>
  <c r="DU40" i="8"/>
  <c r="DW40" i="8" s="1"/>
  <c r="DY40" i="8" s="1"/>
  <c r="EA40" i="8"/>
  <c r="EE40" i="8"/>
  <c r="EW40" i="8"/>
  <c r="EX40" i="8"/>
  <c r="FJ40" i="8"/>
  <c r="FK40" i="8"/>
  <c r="FL40" i="8"/>
  <c r="FP40" i="8"/>
  <c r="DN41" i="8"/>
  <c r="DO41" i="8" s="1"/>
  <c r="DQ41" i="8"/>
  <c r="DR41" i="8" s="1"/>
  <c r="DT41" i="8"/>
  <c r="DV41" i="8" s="1"/>
  <c r="DX41" i="8" s="1"/>
  <c r="DU41" i="8"/>
  <c r="DW41" i="8" s="1"/>
  <c r="DY41" i="8" s="1"/>
  <c r="EA41" i="8"/>
  <c r="EE41" i="8"/>
  <c r="EW41" i="8"/>
  <c r="EX41" i="8"/>
  <c r="FJ41" i="8"/>
  <c r="FK41" i="8"/>
  <c r="FL41" i="8"/>
  <c r="FP41" i="8"/>
  <c r="DN42" i="8"/>
  <c r="DO42" i="8" s="1"/>
  <c r="DQ42" i="8"/>
  <c r="DR42" i="8" s="1"/>
  <c r="DT42" i="8"/>
  <c r="DV42" i="8" s="1"/>
  <c r="DX42" i="8" s="1"/>
  <c r="DU42" i="8"/>
  <c r="DW42" i="8" s="1"/>
  <c r="DY42" i="8" s="1"/>
  <c r="EA42" i="8"/>
  <c r="EE42" i="8"/>
  <c r="EW42" i="8"/>
  <c r="EX42" i="8"/>
  <c r="FJ42" i="8"/>
  <c r="FK42" i="8"/>
  <c r="FL42" i="8"/>
  <c r="FP42" i="8"/>
  <c r="FP10" i="8"/>
  <c r="FL10" i="8"/>
  <c r="FK10" i="8"/>
  <c r="EE10" i="8"/>
  <c r="EA10" i="8"/>
  <c r="DR10" i="8"/>
  <c r="DT10" i="8"/>
  <c r="DV10" i="8" s="1"/>
  <c r="DX10" i="8" s="1"/>
  <c r="DU10" i="8"/>
  <c r="DW10" i="8" s="1"/>
  <c r="DY10" i="8" s="1"/>
  <c r="GD10" i="8"/>
  <c r="GC10" i="8" s="1"/>
  <c r="FW10" i="8"/>
  <c r="FV10" i="8" s="1"/>
  <c r="EY33" i="8" l="1"/>
  <c r="EY35" i="8"/>
  <c r="EY14" i="8"/>
  <c r="EY12" i="8"/>
  <c r="EY39" i="8"/>
  <c r="EY23" i="8"/>
  <c r="EY37" i="8"/>
  <c r="EY18" i="8"/>
  <c r="EY16" i="8"/>
  <c r="EY21" i="8"/>
  <c r="EY38" i="8"/>
  <c r="EY15" i="8"/>
  <c r="EY27" i="8"/>
  <c r="EY24" i="8"/>
  <c r="EY25" i="8"/>
  <c r="EY31" i="8"/>
  <c r="EY17" i="8"/>
  <c r="EY41" i="8"/>
  <c r="EY32" i="8"/>
  <c r="EY40" i="8"/>
  <c r="EY36" i="8"/>
  <c r="EY34" i="8"/>
  <c r="EY28" i="8"/>
  <c r="EY30" i="8"/>
  <c r="EY20" i="8"/>
  <c r="EY19" i="8"/>
  <c r="EY26" i="8"/>
  <c r="EY22" i="8"/>
  <c r="EY11" i="8"/>
  <c r="EY29" i="8"/>
  <c r="EY42" i="8"/>
  <c r="EY13" i="8"/>
  <c r="DO33" i="8"/>
  <c r="DO40" i="8"/>
  <c r="DO24" i="8"/>
  <c r="DO22" i="8"/>
  <c r="DO26" i="8"/>
  <c r="DO17" i="8"/>
  <c r="CP11" i="8" l="1"/>
  <c r="CP12" i="8"/>
  <c r="CP13" i="8"/>
  <c r="CP14" i="8"/>
  <c r="CP15" i="8"/>
  <c r="CP16" i="8"/>
  <c r="CP17" i="8"/>
  <c r="CP18" i="8"/>
  <c r="CP19" i="8"/>
  <c r="CP20" i="8"/>
  <c r="CP21" i="8"/>
  <c r="CP22" i="8"/>
  <c r="CP23" i="8"/>
  <c r="CP24" i="8"/>
  <c r="CP25" i="8"/>
  <c r="CP26" i="8"/>
  <c r="CP27" i="8"/>
  <c r="CP28" i="8"/>
  <c r="CP29" i="8"/>
  <c r="CP30" i="8"/>
  <c r="CP31" i="8"/>
  <c r="CP32" i="8"/>
  <c r="CP33" i="8"/>
  <c r="CP34" i="8"/>
  <c r="CP35" i="8"/>
  <c r="CP36" i="8"/>
  <c r="CP37" i="8"/>
  <c r="CP38" i="8"/>
  <c r="CP39" i="8"/>
  <c r="CP40" i="8"/>
  <c r="CP41" i="8"/>
  <c r="CP42" i="8"/>
  <c r="CG11" i="8"/>
  <c r="BD11" i="8" s="1"/>
  <c r="FG11" i="8" s="1"/>
  <c r="CG12" i="8"/>
  <c r="CG13" i="8"/>
  <c r="BD13" i="8" s="1"/>
  <c r="FG13" i="8" s="1"/>
  <c r="CG14" i="8"/>
  <c r="BD14" i="8" s="1"/>
  <c r="FG14" i="8" s="1"/>
  <c r="CG15" i="8"/>
  <c r="BD15" i="8" s="1"/>
  <c r="FG15" i="8" s="1"/>
  <c r="CG16" i="8"/>
  <c r="CG17" i="8"/>
  <c r="BD17" i="8" s="1"/>
  <c r="FG17" i="8" s="1"/>
  <c r="CG18" i="8"/>
  <c r="BD18" i="8" s="1"/>
  <c r="FG18" i="8" s="1"/>
  <c r="CG19" i="8"/>
  <c r="CG20" i="8"/>
  <c r="CG21" i="8"/>
  <c r="BD21" i="8" s="1"/>
  <c r="FG21" i="8" s="1"/>
  <c r="CG22" i="8"/>
  <c r="BD22" i="8" s="1"/>
  <c r="FG22" i="8" s="1"/>
  <c r="CG23" i="8"/>
  <c r="BD23" i="8" s="1"/>
  <c r="FG23" i="8" s="1"/>
  <c r="CG24" i="8"/>
  <c r="CG25" i="8"/>
  <c r="BD25" i="8" s="1"/>
  <c r="FG25" i="8" s="1"/>
  <c r="CG26" i="8"/>
  <c r="BD26" i="8" s="1"/>
  <c r="FG26" i="8" s="1"/>
  <c r="CG27" i="8"/>
  <c r="CG28" i="8"/>
  <c r="CG29" i="8"/>
  <c r="BD29" i="8" s="1"/>
  <c r="FG29" i="8" s="1"/>
  <c r="CG30" i="8"/>
  <c r="BD30" i="8" s="1"/>
  <c r="FG30" i="8" s="1"/>
  <c r="CG31" i="8"/>
  <c r="BD31" i="8" s="1"/>
  <c r="FG31" i="8" s="1"/>
  <c r="CG32" i="8"/>
  <c r="CG33" i="8"/>
  <c r="BD33" i="8" s="1"/>
  <c r="FG33" i="8" s="1"/>
  <c r="CG34" i="8"/>
  <c r="CG35" i="8"/>
  <c r="BD35" i="8" s="1"/>
  <c r="FG35" i="8" s="1"/>
  <c r="CG36" i="8"/>
  <c r="CG37" i="8"/>
  <c r="BD37" i="8" s="1"/>
  <c r="FG37" i="8" s="1"/>
  <c r="CG38" i="8"/>
  <c r="BD38" i="8" s="1"/>
  <c r="FG38" i="8" s="1"/>
  <c r="CG39" i="8"/>
  <c r="BD39" i="8" s="1"/>
  <c r="FG39" i="8" s="1"/>
  <c r="CG40" i="8"/>
  <c r="CG41" i="8"/>
  <c r="BD41" i="8" s="1"/>
  <c r="FG41" i="8" s="1"/>
  <c r="CG42" i="8"/>
  <c r="BD42" i="8" s="1"/>
  <c r="FG42" i="8" s="1"/>
  <c r="BV11" i="8"/>
  <c r="FN11" i="8" s="1"/>
  <c r="BV12" i="8"/>
  <c r="FN12" i="8" s="1"/>
  <c r="BV13" i="8"/>
  <c r="FN13" i="8" s="1"/>
  <c r="BV14" i="8"/>
  <c r="FN14" i="8" s="1"/>
  <c r="BV15" i="8"/>
  <c r="FN15" i="8" s="1"/>
  <c r="BV16" i="8"/>
  <c r="FN16" i="8" s="1"/>
  <c r="BV17" i="8"/>
  <c r="FN17" i="8" s="1"/>
  <c r="BV18" i="8"/>
  <c r="FN18" i="8" s="1"/>
  <c r="BV19" i="8"/>
  <c r="FN19" i="8" s="1"/>
  <c r="BV20" i="8"/>
  <c r="FN20" i="8" s="1"/>
  <c r="BV21" i="8"/>
  <c r="FN21" i="8" s="1"/>
  <c r="BV22" i="8"/>
  <c r="FN22" i="8" s="1"/>
  <c r="BV23" i="8"/>
  <c r="FN23" i="8" s="1"/>
  <c r="BV24" i="8"/>
  <c r="FN24" i="8" s="1"/>
  <c r="BV25" i="8"/>
  <c r="FN25" i="8" s="1"/>
  <c r="BV26" i="8"/>
  <c r="FN26" i="8" s="1"/>
  <c r="BV27" i="8"/>
  <c r="FN27" i="8" s="1"/>
  <c r="BV28" i="8"/>
  <c r="FN28" i="8" s="1"/>
  <c r="BV29" i="8"/>
  <c r="FN29" i="8" s="1"/>
  <c r="BV30" i="8"/>
  <c r="FN30" i="8" s="1"/>
  <c r="BV31" i="8"/>
  <c r="FN31" i="8" s="1"/>
  <c r="BV32" i="8"/>
  <c r="FN32" i="8" s="1"/>
  <c r="BV33" i="8"/>
  <c r="FN33" i="8" s="1"/>
  <c r="BV34" i="8"/>
  <c r="FN34" i="8" s="1"/>
  <c r="BV35" i="8"/>
  <c r="FN35" i="8" s="1"/>
  <c r="BV36" i="8"/>
  <c r="FN36" i="8" s="1"/>
  <c r="BV37" i="8"/>
  <c r="FN37" i="8" s="1"/>
  <c r="BV38" i="8"/>
  <c r="FN38" i="8" s="1"/>
  <c r="BV39" i="8"/>
  <c r="FN39" i="8" s="1"/>
  <c r="BV40" i="8"/>
  <c r="FN40" i="8" s="1"/>
  <c r="BV41" i="8"/>
  <c r="FN41" i="8" s="1"/>
  <c r="BV42" i="8"/>
  <c r="FN42" i="8" s="1"/>
  <c r="BE11" i="8"/>
  <c r="FO11" i="8" s="1"/>
  <c r="BD12" i="8"/>
  <c r="FG12" i="8" s="1"/>
  <c r="BE12" i="8"/>
  <c r="BE13" i="8"/>
  <c r="FO13" i="8" s="1"/>
  <c r="BE14" i="8"/>
  <c r="FO14" i="8" s="1"/>
  <c r="BE15" i="8"/>
  <c r="FO15" i="8" s="1"/>
  <c r="BE16" i="8"/>
  <c r="FO16" i="8" s="1"/>
  <c r="BE17" i="8"/>
  <c r="FO17" i="8" s="1"/>
  <c r="BE18" i="8"/>
  <c r="FO18" i="8" s="1"/>
  <c r="BE19" i="8"/>
  <c r="FO19" i="8" s="1"/>
  <c r="BD20" i="8"/>
  <c r="FG20" i="8" s="1"/>
  <c r="BE20" i="8"/>
  <c r="BE21" i="8"/>
  <c r="BE22" i="8"/>
  <c r="FO22" i="8" s="1"/>
  <c r="BE23" i="8"/>
  <c r="FO23" i="8" s="1"/>
  <c r="BE24" i="8"/>
  <c r="FO24" i="8" s="1"/>
  <c r="BE25" i="8"/>
  <c r="FO25" i="8" s="1"/>
  <c r="BE26" i="8"/>
  <c r="FO26" i="8" s="1"/>
  <c r="BE27" i="8"/>
  <c r="FO27" i="8" s="1"/>
  <c r="BD28" i="8"/>
  <c r="FG28" i="8" s="1"/>
  <c r="BE28" i="8"/>
  <c r="BE29" i="8"/>
  <c r="BE30" i="8"/>
  <c r="FO30" i="8" s="1"/>
  <c r="BE31" i="8"/>
  <c r="FO31" i="8" s="1"/>
  <c r="BE32" i="8"/>
  <c r="FO32" i="8" s="1"/>
  <c r="BE33" i="8"/>
  <c r="FO33" i="8" s="1"/>
  <c r="BE34" i="8"/>
  <c r="FO34" i="8" s="1"/>
  <c r="BE35" i="8"/>
  <c r="FO35" i="8" s="1"/>
  <c r="BD36" i="8"/>
  <c r="FG36" i="8" s="1"/>
  <c r="BE36" i="8"/>
  <c r="BE37" i="8"/>
  <c r="BE38" i="8"/>
  <c r="FO38" i="8" s="1"/>
  <c r="BE39" i="8"/>
  <c r="BE40" i="8"/>
  <c r="FO40" i="8" s="1"/>
  <c r="BE41" i="8"/>
  <c r="FO41" i="8" s="1"/>
  <c r="BE42" i="8"/>
  <c r="FO42" i="8" s="1"/>
  <c r="FN10" i="8"/>
  <c r="FO10" i="8"/>
  <c r="GK10" i="8"/>
  <c r="GI10" i="8"/>
  <c r="AV11" i="8"/>
  <c r="AU11" i="8" s="1"/>
  <c r="AV12" i="8"/>
  <c r="AU12" i="8" s="1"/>
  <c r="AV13" i="8"/>
  <c r="AU13" i="8" s="1"/>
  <c r="AV14" i="8"/>
  <c r="AU14" i="8" s="1"/>
  <c r="AV15" i="8"/>
  <c r="AU15" i="8" s="1"/>
  <c r="AV16" i="8"/>
  <c r="AU16" i="8" s="1"/>
  <c r="AV17" i="8"/>
  <c r="AU17" i="8" s="1"/>
  <c r="AV18" i="8"/>
  <c r="AU18" i="8" s="1"/>
  <c r="AV19" i="8"/>
  <c r="AU19" i="8" s="1"/>
  <c r="AV20" i="8"/>
  <c r="AU20" i="8" s="1"/>
  <c r="AV21" i="8"/>
  <c r="AU21" i="8" s="1"/>
  <c r="AV22" i="8"/>
  <c r="AU22" i="8" s="1"/>
  <c r="AV23" i="8"/>
  <c r="AU23" i="8" s="1"/>
  <c r="AV24" i="8"/>
  <c r="AU24" i="8" s="1"/>
  <c r="AV25" i="8"/>
  <c r="AU25" i="8" s="1"/>
  <c r="AV26" i="8"/>
  <c r="AU26" i="8" s="1"/>
  <c r="AV27" i="8"/>
  <c r="AU27" i="8" s="1"/>
  <c r="AV28" i="8"/>
  <c r="AU28" i="8" s="1"/>
  <c r="AV29" i="8"/>
  <c r="AU29" i="8" s="1"/>
  <c r="AV30" i="8"/>
  <c r="AU30" i="8" s="1"/>
  <c r="AV31" i="8"/>
  <c r="AU31" i="8" s="1"/>
  <c r="AV32" i="8"/>
  <c r="AU32" i="8" s="1"/>
  <c r="AV33" i="8"/>
  <c r="AU33" i="8" s="1"/>
  <c r="AV34" i="8"/>
  <c r="AU34" i="8" s="1"/>
  <c r="AV35" i="8"/>
  <c r="AU35" i="8" s="1"/>
  <c r="AV36" i="8"/>
  <c r="AU36" i="8" s="1"/>
  <c r="AV37" i="8"/>
  <c r="AU37" i="8" s="1"/>
  <c r="AV38" i="8"/>
  <c r="AU38" i="8" s="1"/>
  <c r="AV39" i="8"/>
  <c r="AU39" i="8" s="1"/>
  <c r="AV40" i="8"/>
  <c r="AU40" i="8" s="1"/>
  <c r="AV41" i="8"/>
  <c r="AU41" i="8" s="1"/>
  <c r="AV42" i="8"/>
  <c r="AU42" i="8" s="1"/>
  <c r="AV10" i="8"/>
  <c r="AU10" i="8" s="1"/>
  <c r="BC11" i="8" l="1"/>
  <c r="BC39" i="8"/>
  <c r="FO39" i="8"/>
  <c r="BC20" i="8"/>
  <c r="FO20" i="8"/>
  <c r="BC37" i="8"/>
  <c r="FO37" i="8"/>
  <c r="BC12" i="8"/>
  <c r="FO12" i="8"/>
  <c r="BC36" i="8"/>
  <c r="FO36" i="8"/>
  <c r="BC29" i="8"/>
  <c r="FO29" i="8"/>
  <c r="FF11" i="8"/>
  <c r="FH11" i="8" s="1"/>
  <c r="FM11" i="8"/>
  <c r="FQ11" i="8" s="1"/>
  <c r="BC28" i="8"/>
  <c r="FO28" i="8"/>
  <c r="BC21" i="8"/>
  <c r="FO21" i="8"/>
  <c r="BC13" i="8"/>
  <c r="BC30" i="8"/>
  <c r="BC22" i="8"/>
  <c r="BC38" i="8"/>
  <c r="BC14" i="8"/>
  <c r="BD32" i="8"/>
  <c r="FG32" i="8" s="1"/>
  <c r="BC19" i="8"/>
  <c r="BC40" i="8"/>
  <c r="BC16" i="8"/>
  <c r="BC33" i="8"/>
  <c r="BC17" i="8"/>
  <c r="BC42" i="8"/>
  <c r="BC26" i="8"/>
  <c r="BC35" i="8"/>
  <c r="BC27" i="8"/>
  <c r="BC25" i="8"/>
  <c r="BC41" i="8"/>
  <c r="BC15" i="8"/>
  <c r="BC23" i="8"/>
  <c r="BC31" i="8"/>
  <c r="BD27" i="8"/>
  <c r="FG27" i="8" s="1"/>
  <c r="BD19" i="8"/>
  <c r="FG19" i="8" s="1"/>
  <c r="BD34" i="8"/>
  <c r="FG34" i="8" s="1"/>
  <c r="BC32" i="8"/>
  <c r="BC24" i="8"/>
  <c r="BD40" i="8"/>
  <c r="FG40" i="8" s="1"/>
  <c r="BD24" i="8"/>
  <c r="FG24" i="8" s="1"/>
  <c r="BD16" i="8"/>
  <c r="FG16" i="8" s="1"/>
  <c r="BC34" i="8"/>
  <c r="BC18" i="8"/>
  <c r="FG10" i="8"/>
  <c r="GH10" i="8"/>
  <c r="FM21" i="8" l="1"/>
  <c r="FQ21" i="8" s="1"/>
  <c r="FF21" i="8"/>
  <c r="FH21" i="8" s="1"/>
  <c r="FF36" i="8"/>
  <c r="FH36" i="8" s="1"/>
  <c r="FM36" i="8"/>
  <c r="FQ36" i="8" s="1"/>
  <c r="FF26" i="8"/>
  <c r="FH26" i="8" s="1"/>
  <c r="FM26" i="8"/>
  <c r="FQ26" i="8" s="1"/>
  <c r="FF27" i="8"/>
  <c r="FH27" i="8" s="1"/>
  <c r="FM27" i="8"/>
  <c r="FQ27" i="8" s="1"/>
  <c r="FM31" i="8"/>
  <c r="FQ31" i="8" s="1"/>
  <c r="FF31" i="8"/>
  <c r="FH31" i="8" s="1"/>
  <c r="FF42" i="8"/>
  <c r="FH42" i="8" s="1"/>
  <c r="FM42" i="8"/>
  <c r="FQ42" i="8" s="1"/>
  <c r="FM38" i="8"/>
  <c r="FQ38" i="8" s="1"/>
  <c r="FF38" i="8"/>
  <c r="FH38" i="8" s="1"/>
  <c r="FF28" i="8"/>
  <c r="FH28" i="8" s="1"/>
  <c r="FM28" i="8"/>
  <c r="FQ28" i="8" s="1"/>
  <c r="FM19" i="8"/>
  <c r="FQ19" i="8" s="1"/>
  <c r="FF19" i="8"/>
  <c r="FH19" i="8" s="1"/>
  <c r="FM18" i="8"/>
  <c r="FQ18" i="8" s="1"/>
  <c r="FF18" i="8"/>
  <c r="FH18" i="8" s="1"/>
  <c r="FF34" i="8"/>
  <c r="FH34" i="8" s="1"/>
  <c r="FM34" i="8"/>
  <c r="FQ34" i="8" s="1"/>
  <c r="FM17" i="8"/>
  <c r="FQ17" i="8" s="1"/>
  <c r="FF17" i="8"/>
  <c r="FH17" i="8" s="1"/>
  <c r="FM20" i="8"/>
  <c r="FQ20" i="8" s="1"/>
  <c r="FF20" i="8"/>
  <c r="FH20" i="8" s="1"/>
  <c r="FM35" i="8"/>
  <c r="FQ35" i="8" s="1"/>
  <c r="FF35" i="8"/>
  <c r="FH35" i="8" s="1"/>
  <c r="FM14" i="8"/>
  <c r="FQ14" i="8" s="1"/>
  <c r="FF14" i="8"/>
  <c r="FH14" i="8" s="1"/>
  <c r="FM33" i="8"/>
  <c r="FQ33" i="8" s="1"/>
  <c r="FF33" i="8"/>
  <c r="FH33" i="8" s="1"/>
  <c r="FM30" i="8"/>
  <c r="FQ30" i="8" s="1"/>
  <c r="FF30" i="8"/>
  <c r="FH30" i="8" s="1"/>
  <c r="FM37" i="8"/>
  <c r="FQ37" i="8" s="1"/>
  <c r="FF37" i="8"/>
  <c r="FH37" i="8" s="1"/>
  <c r="FM23" i="8"/>
  <c r="FQ23" i="8" s="1"/>
  <c r="FF23" i="8"/>
  <c r="FH23" i="8" s="1"/>
  <c r="FM24" i="8"/>
  <c r="FQ24" i="8" s="1"/>
  <c r="FF24" i="8"/>
  <c r="FH24" i="8" s="1"/>
  <c r="FM16" i="8"/>
  <c r="FQ16" i="8" s="1"/>
  <c r="FF16" i="8"/>
  <c r="FH16" i="8" s="1"/>
  <c r="FM13" i="8"/>
  <c r="FQ13" i="8" s="1"/>
  <c r="FF13" i="8"/>
  <c r="FH13" i="8" s="1"/>
  <c r="FM12" i="8"/>
  <c r="FQ12" i="8" s="1"/>
  <c r="FF12" i="8"/>
  <c r="FH12" i="8" s="1"/>
  <c r="FM39" i="8"/>
  <c r="FQ39" i="8" s="1"/>
  <c r="FF39" i="8"/>
  <c r="FH39" i="8" s="1"/>
  <c r="FM22" i="8"/>
  <c r="FQ22" i="8" s="1"/>
  <c r="FF22" i="8"/>
  <c r="FH22" i="8" s="1"/>
  <c r="FM15" i="8"/>
  <c r="FQ15" i="8" s="1"/>
  <c r="FF15" i="8"/>
  <c r="FH15" i="8" s="1"/>
  <c r="FF41" i="8"/>
  <c r="FH41" i="8" s="1"/>
  <c r="FM41" i="8"/>
  <c r="FQ41" i="8" s="1"/>
  <c r="FF10" i="8"/>
  <c r="FH10" i="8" s="1"/>
  <c r="FM10" i="8"/>
  <c r="FQ10" i="8" s="1"/>
  <c r="FM32" i="8"/>
  <c r="FQ32" i="8" s="1"/>
  <c r="FF32" i="8"/>
  <c r="FH32" i="8" s="1"/>
  <c r="FM25" i="8"/>
  <c r="FQ25" i="8" s="1"/>
  <c r="FF25" i="8"/>
  <c r="FH25" i="8" s="1"/>
  <c r="FF40" i="8"/>
  <c r="FH40" i="8" s="1"/>
  <c r="FM40" i="8"/>
  <c r="FQ40" i="8" s="1"/>
  <c r="FM29" i="8"/>
  <c r="FQ29" i="8" s="1"/>
  <c r="FF29" i="8"/>
  <c r="FH29" i="8" s="1"/>
  <c r="O11" i="9"/>
  <c r="R11" i="9" s="1"/>
  <c r="Q11" i="9"/>
  <c r="O12" i="9"/>
  <c r="R12" i="9" s="1"/>
  <c r="Q12" i="9"/>
  <c r="S12" i="9" s="1"/>
  <c r="O13" i="9"/>
  <c r="R13" i="9" s="1"/>
  <c r="Q13" i="9"/>
  <c r="S13" i="9" s="1"/>
  <c r="O14" i="9"/>
  <c r="R14" i="9" s="1"/>
  <c r="Q14" i="9"/>
  <c r="S14" i="9" s="1"/>
  <c r="O15" i="9"/>
  <c r="R15" i="9" s="1"/>
  <c r="Q15" i="9"/>
  <c r="S15" i="9" s="1"/>
  <c r="O16" i="9"/>
  <c r="Q16" i="9"/>
  <c r="S16" i="9" s="1"/>
  <c r="O17" i="9"/>
  <c r="R17" i="9" s="1"/>
  <c r="Q17" i="9"/>
  <c r="S17" i="9" s="1"/>
  <c r="O18" i="9"/>
  <c r="R18" i="9" s="1"/>
  <c r="Q18" i="9"/>
  <c r="S18" i="9" s="1"/>
  <c r="O19" i="9"/>
  <c r="R19" i="9" s="1"/>
  <c r="Q19" i="9"/>
  <c r="S19" i="9" s="1"/>
  <c r="O20" i="9"/>
  <c r="R20" i="9" s="1"/>
  <c r="Q20" i="9"/>
  <c r="S20" i="9" s="1"/>
  <c r="O21" i="9"/>
  <c r="R21" i="9" s="1"/>
  <c r="Q21" i="9"/>
  <c r="S21" i="9" s="1"/>
  <c r="O22" i="9"/>
  <c r="R22" i="9" s="1"/>
  <c r="Q22" i="9"/>
  <c r="S22" i="9" s="1"/>
  <c r="O23" i="9"/>
  <c r="R23" i="9" s="1"/>
  <c r="Q23" i="9"/>
  <c r="S23" i="9" s="1"/>
  <c r="O24" i="9"/>
  <c r="R24" i="9" s="1"/>
  <c r="Q24" i="9"/>
  <c r="S24" i="9" s="1"/>
  <c r="O25" i="9"/>
  <c r="R25" i="9" s="1"/>
  <c r="Q25" i="9"/>
  <c r="S25" i="9" s="1"/>
  <c r="O26" i="9"/>
  <c r="R26" i="9" s="1"/>
  <c r="Q26" i="9"/>
  <c r="S26" i="9" s="1"/>
  <c r="O27" i="9"/>
  <c r="R27" i="9" s="1"/>
  <c r="Q27" i="9"/>
  <c r="S27" i="9" s="1"/>
  <c r="O28" i="9"/>
  <c r="R28" i="9" s="1"/>
  <c r="Q28" i="9"/>
  <c r="S28" i="9" s="1"/>
  <c r="O29" i="9"/>
  <c r="R29" i="9" s="1"/>
  <c r="Q29" i="9"/>
  <c r="S29" i="9" s="1"/>
  <c r="O30" i="9"/>
  <c r="R30" i="9" s="1"/>
  <c r="Q30" i="9"/>
  <c r="S30" i="9" s="1"/>
  <c r="O31" i="9"/>
  <c r="R31" i="9" s="1"/>
  <c r="Q31" i="9"/>
  <c r="S31" i="9" s="1"/>
  <c r="U11" i="9"/>
  <c r="U12" i="9"/>
  <c r="U13" i="9"/>
  <c r="U14" i="9"/>
  <c r="U15" i="9"/>
  <c r="U16" i="9"/>
  <c r="U17" i="9"/>
  <c r="U18" i="9"/>
  <c r="U19" i="9"/>
  <c r="U20" i="9"/>
  <c r="U21" i="9"/>
  <c r="U22" i="9"/>
  <c r="U23" i="9"/>
  <c r="U24" i="9"/>
  <c r="U25" i="9"/>
  <c r="U26" i="9"/>
  <c r="U27" i="9"/>
  <c r="U28" i="9"/>
  <c r="U29" i="9"/>
  <c r="U30" i="9"/>
  <c r="U31" i="9"/>
  <c r="U10" i="9"/>
  <c r="N16" i="9" l="1"/>
  <c r="R16" i="9" s="1"/>
  <c r="EO10" i="8" s="1"/>
  <c r="P11" i="9"/>
  <c r="S11" i="9" s="1"/>
  <c r="ER36" i="8"/>
  <c r="ER13" i="8"/>
  <c r="ER17" i="8"/>
  <c r="ER21" i="8"/>
  <c r="ER25" i="8"/>
  <c r="ER29" i="8"/>
  <c r="ER33" i="8"/>
  <c r="ER37" i="8"/>
  <c r="ER41" i="8"/>
  <c r="ER40" i="8"/>
  <c r="ER32" i="8"/>
  <c r="ER14" i="8"/>
  <c r="ER18" i="8"/>
  <c r="ER22" i="8"/>
  <c r="ER26" i="8"/>
  <c r="ER30" i="8"/>
  <c r="ER34" i="8"/>
  <c r="ER38" i="8"/>
  <c r="ER42" i="8"/>
  <c r="ER16" i="8"/>
  <c r="ER24" i="8"/>
  <c r="ER11" i="8"/>
  <c r="ER15" i="8"/>
  <c r="ER19" i="8"/>
  <c r="ER23" i="8"/>
  <c r="ER27" i="8"/>
  <c r="ER31" i="8"/>
  <c r="ER35" i="8"/>
  <c r="ER39" i="8"/>
  <c r="ER20" i="8"/>
  <c r="ER10" i="8"/>
  <c r="ER12" i="8"/>
  <c r="ER28" i="8"/>
  <c r="Q10" i="9"/>
  <c r="P10" i="9" s="1"/>
  <c r="ES29" i="8" l="1"/>
  <c r="ES22" i="8"/>
  <c r="ES31" i="8"/>
  <c r="ES20" i="8"/>
  <c r="ES39" i="8"/>
  <c r="ES30" i="8"/>
  <c r="ES37" i="8"/>
  <c r="ES28" i="8"/>
  <c r="ES35" i="8"/>
  <c r="ES26" i="8"/>
  <c r="ES33" i="8"/>
  <c r="ES24" i="8"/>
  <c r="ES27" i="8"/>
  <c r="ES18" i="8"/>
  <c r="ES25" i="8"/>
  <c r="ES16" i="8"/>
  <c r="ES23" i="8"/>
  <c r="ES14" i="8"/>
  <c r="ES21" i="8"/>
  <c r="ES12" i="8"/>
  <c r="ES19" i="8"/>
  <c r="ES42" i="8"/>
  <c r="ES17" i="8"/>
  <c r="ES40" i="8"/>
  <c r="EQ40" i="8" s="1"/>
  <c r="EU40" i="8" s="1"/>
  <c r="ES15" i="8"/>
  <c r="ES38" i="8"/>
  <c r="ES13" i="8"/>
  <c r="ES36" i="8"/>
  <c r="EQ36" i="8" s="1"/>
  <c r="EU36" i="8" s="1"/>
  <c r="ES11" i="8"/>
  <c r="ES34" i="8"/>
  <c r="ES41" i="8"/>
  <c r="ES32" i="8"/>
  <c r="ES10" i="8"/>
  <c r="S10" i="9"/>
  <c r="EP17" i="8" l="1"/>
  <c r="EP25" i="8"/>
  <c r="EP33" i="8"/>
  <c r="EP41" i="8"/>
  <c r="EP18" i="8"/>
  <c r="EP26" i="8"/>
  <c r="EP34" i="8"/>
  <c r="EP42" i="8"/>
  <c r="EP11" i="8"/>
  <c r="EP19" i="8"/>
  <c r="EP27" i="8"/>
  <c r="EP35" i="8"/>
  <c r="EP10" i="8"/>
  <c r="EN10" i="8" s="1"/>
  <c r="ET10" i="8" s="1"/>
  <c r="EP12" i="8"/>
  <c r="EP20" i="8"/>
  <c r="EP28" i="8"/>
  <c r="EP36" i="8"/>
  <c r="EP13" i="8"/>
  <c r="EP21" i="8"/>
  <c r="EP29" i="8"/>
  <c r="EP37" i="8"/>
  <c r="EP14" i="8"/>
  <c r="EP22" i="8"/>
  <c r="EP30" i="8"/>
  <c r="EP38" i="8"/>
  <c r="EP15" i="8"/>
  <c r="EP23" i="8"/>
  <c r="EP31" i="8"/>
  <c r="EP39" i="8"/>
  <c r="EP16" i="8"/>
  <c r="EP24" i="8"/>
  <c r="EP32" i="8"/>
  <c r="EP40" i="8"/>
  <c r="EQ20" i="8"/>
  <c r="EU20" i="8" s="1"/>
  <c r="EQ25" i="8"/>
  <c r="EU25" i="8" s="1"/>
  <c r="EQ37" i="8"/>
  <c r="EU37" i="8" s="1"/>
  <c r="EQ22" i="8"/>
  <c r="EU22" i="8" s="1"/>
  <c r="EQ30" i="8"/>
  <c r="EU30" i="8" s="1"/>
  <c r="EQ13" i="8"/>
  <c r="EU13" i="8" s="1"/>
  <c r="EQ17" i="8"/>
  <c r="EU17" i="8" s="1"/>
  <c r="EQ33" i="8"/>
  <c r="EU33" i="8" s="1"/>
  <c r="EQ32" i="8"/>
  <c r="EU32" i="8" s="1"/>
  <c r="EQ10" i="8"/>
  <c r="EU10" i="8" s="1"/>
  <c r="EQ12" i="8"/>
  <c r="EU12" i="8" s="1"/>
  <c r="EQ19" i="8"/>
  <c r="EU19" i="8" s="1"/>
  <c r="EO34" i="8"/>
  <c r="EO12" i="8"/>
  <c r="EO18" i="8"/>
  <c r="EO20" i="8"/>
  <c r="EO42" i="8"/>
  <c r="EO15" i="8"/>
  <c r="EO38" i="8"/>
  <c r="EO39" i="8"/>
  <c r="EO14" i="8"/>
  <c r="EO23" i="8"/>
  <c r="EO35" i="8"/>
  <c r="EO40" i="8"/>
  <c r="EO11" i="8"/>
  <c r="EO33" i="8"/>
  <c r="EO16" i="8"/>
  <c r="EO19" i="8"/>
  <c r="EO24" i="8"/>
  <c r="EO29" i="8"/>
  <c r="EO41" i="8"/>
  <c r="EO17" i="8"/>
  <c r="EO27" i="8"/>
  <c r="EO37" i="8"/>
  <c r="EO13" i="8"/>
  <c r="EO21" i="8"/>
  <c r="EO36" i="8"/>
  <c r="EO32" i="8"/>
  <c r="EO31" i="8"/>
  <c r="EO25" i="8"/>
  <c r="EO26" i="8"/>
  <c r="EO30" i="8"/>
  <c r="EO22" i="8"/>
  <c r="EO28" i="8"/>
  <c r="EQ41" i="8"/>
  <c r="EU41" i="8" s="1"/>
  <c r="EQ27" i="8"/>
  <c r="EU27" i="8" s="1"/>
  <c r="EQ21" i="8"/>
  <c r="EU21" i="8" s="1"/>
  <c r="EQ28" i="8"/>
  <c r="EU28" i="8" s="1"/>
  <c r="EQ23" i="8"/>
  <c r="EU23" i="8" s="1"/>
  <c r="EQ11" i="8"/>
  <c r="EU11" i="8" s="1"/>
  <c r="EQ26" i="8"/>
  <c r="EU26" i="8" s="1"/>
  <c r="EQ38" i="8"/>
  <c r="EU38" i="8" s="1"/>
  <c r="EQ24" i="8"/>
  <c r="EU24" i="8" s="1"/>
  <c r="EQ14" i="8"/>
  <c r="EU14" i="8" s="1"/>
  <c r="EQ31" i="8"/>
  <c r="EU31" i="8" s="1"/>
  <c r="EQ42" i="8"/>
  <c r="EU42" i="8" s="1"/>
  <c r="EQ18" i="8"/>
  <c r="EU18" i="8" s="1"/>
  <c r="EQ29" i="8"/>
  <c r="EU29" i="8" s="1"/>
  <c r="EQ39" i="8"/>
  <c r="EU39" i="8" s="1"/>
  <c r="EQ15" i="8"/>
  <c r="EU15" i="8" s="1"/>
  <c r="EQ16" i="8"/>
  <c r="EU16" i="8" s="1"/>
  <c r="EQ35" i="8"/>
  <c r="EU35" i="8" s="1"/>
  <c r="EQ34" i="8"/>
  <c r="EU34" i="8" s="1"/>
  <c r="EF10" i="8"/>
  <c r="EG10" i="8" s="1"/>
  <c r="EK10" i="8" s="1"/>
  <c r="EN20" i="8" l="1"/>
  <c r="ET20" i="8" s="1"/>
  <c r="EH10" i="8"/>
  <c r="EL10" i="8" s="1"/>
  <c r="EN11" i="8"/>
  <c r="ET11" i="8" s="1"/>
  <c r="EN31" i="8"/>
  <c r="ET31" i="8" s="1"/>
  <c r="EN27" i="8"/>
  <c r="ET27" i="8" s="1"/>
  <c r="EN42" i="8"/>
  <c r="ET42" i="8" s="1"/>
  <c r="EN39" i="8"/>
  <c r="ET39" i="8" s="1"/>
  <c r="EN41" i="8"/>
  <c r="ET41" i="8" s="1"/>
  <c r="EN29" i="8"/>
  <c r="ET29" i="8" s="1"/>
  <c r="EN25" i="8"/>
  <c r="ET25" i="8" s="1"/>
  <c r="EN35" i="8"/>
  <c r="ET35" i="8" s="1"/>
  <c r="EN37" i="8"/>
  <c r="ET37" i="8" s="1"/>
  <c r="EN38" i="8"/>
  <c r="ET38" i="8" s="1"/>
  <c r="EN16" i="8"/>
  <c r="ET16" i="8" s="1"/>
  <c r="EN15" i="8"/>
  <c r="ET15" i="8" s="1"/>
  <c r="EN23" i="8"/>
  <c r="ET23" i="8" s="1"/>
  <c r="EN24" i="8"/>
  <c r="ET24" i="8" s="1"/>
  <c r="EN18" i="8"/>
  <c r="ET18" i="8" s="1"/>
  <c r="EN28" i="8"/>
  <c r="ET28" i="8" s="1"/>
  <c r="EN36" i="8"/>
  <c r="ET36" i="8" s="1"/>
  <c r="EN22" i="8"/>
  <c r="ET22" i="8" s="1"/>
  <c r="EN26" i="8"/>
  <c r="ET26" i="8" s="1"/>
  <c r="EN21" i="8"/>
  <c r="ET21" i="8" s="1"/>
  <c r="EN12" i="8"/>
  <c r="ET12" i="8" s="1"/>
  <c r="EN17" i="8"/>
  <c r="ET17" i="8" s="1"/>
  <c r="EN30" i="8"/>
  <c r="ET30" i="8" s="1"/>
  <c r="EN13" i="8"/>
  <c r="ET13" i="8" s="1"/>
  <c r="EN40" i="8"/>
  <c r="ET40" i="8" s="1"/>
  <c r="EN14" i="8"/>
  <c r="ET14" i="8" s="1"/>
  <c r="EN19" i="8"/>
  <c r="ET19" i="8" s="1"/>
  <c r="EN34" i="8"/>
  <c r="ET34" i="8" s="1"/>
  <c r="EN32" i="8"/>
  <c r="ET32" i="8" s="1"/>
  <c r="EN33" i="8"/>
  <c r="ET33" i="8" s="1"/>
  <c r="GG10" i="8"/>
  <c r="GE10" i="8" s="1"/>
  <c r="GB10" i="8" s="1"/>
  <c r="GA10" i="8"/>
  <c r="FZ10" i="8"/>
  <c r="EB10" i="8"/>
  <c r="EC10" i="8" s="1"/>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O11" i="8"/>
  <c r="GA11" i="8" s="1"/>
  <c r="O12" i="8"/>
  <c r="GA12" i="8" s="1"/>
  <c r="O13" i="8"/>
  <c r="GA13" i="8" s="1"/>
  <c r="O14" i="8"/>
  <c r="GA14" i="8" s="1"/>
  <c r="O15" i="8"/>
  <c r="GA15" i="8" s="1"/>
  <c r="O16" i="8"/>
  <c r="GA16" i="8" s="1"/>
  <c r="O17" i="8"/>
  <c r="GA17" i="8" s="1"/>
  <c r="O18" i="8"/>
  <c r="GA18" i="8" s="1"/>
  <c r="O19" i="8"/>
  <c r="GA19" i="8" s="1"/>
  <c r="O20" i="8"/>
  <c r="GA20" i="8" s="1"/>
  <c r="O21" i="8"/>
  <c r="GA21" i="8" s="1"/>
  <c r="O22" i="8"/>
  <c r="GA22" i="8" s="1"/>
  <c r="O23" i="8"/>
  <c r="GA23" i="8" s="1"/>
  <c r="O24" i="8"/>
  <c r="GA24" i="8" s="1"/>
  <c r="O25" i="8"/>
  <c r="GA25" i="8" s="1"/>
  <c r="O26" i="8"/>
  <c r="GA26" i="8" s="1"/>
  <c r="O27" i="8"/>
  <c r="GA27" i="8" s="1"/>
  <c r="O28" i="8"/>
  <c r="GA28" i="8" s="1"/>
  <c r="O29" i="8"/>
  <c r="GA29" i="8" s="1"/>
  <c r="O30" i="8"/>
  <c r="GA30" i="8" s="1"/>
  <c r="O31" i="8"/>
  <c r="GA31" i="8" s="1"/>
  <c r="O32" i="8"/>
  <c r="GA32" i="8" s="1"/>
  <c r="O33" i="8"/>
  <c r="GA33" i="8" s="1"/>
  <c r="O34" i="8"/>
  <c r="GA34" i="8" s="1"/>
  <c r="O35" i="8"/>
  <c r="GA35" i="8" s="1"/>
  <c r="O36" i="8"/>
  <c r="GA36" i="8" s="1"/>
  <c r="O37" i="8"/>
  <c r="GA37" i="8" s="1"/>
  <c r="O38" i="8"/>
  <c r="GA38" i="8" s="1"/>
  <c r="O39" i="8"/>
  <c r="GA39" i="8" s="1"/>
  <c r="O40" i="8"/>
  <c r="GA40" i="8" s="1"/>
  <c r="O41" i="8"/>
  <c r="GA41" i="8" s="1"/>
  <c r="O42" i="8"/>
  <c r="GA42" i="8" s="1"/>
  <c r="U11" i="8"/>
  <c r="GG11" i="8" s="1"/>
  <c r="U12" i="8"/>
  <c r="U13" i="8"/>
  <c r="GG13" i="8" s="1"/>
  <c r="U14" i="8"/>
  <c r="GG14" i="8" s="1"/>
  <c r="U15" i="8"/>
  <c r="GG15" i="8" s="1"/>
  <c r="U16" i="8"/>
  <c r="U17" i="8"/>
  <c r="U18" i="8"/>
  <c r="U19" i="8"/>
  <c r="GG19" i="8" s="1"/>
  <c r="U20" i="8"/>
  <c r="U21" i="8"/>
  <c r="U22" i="8"/>
  <c r="U23" i="8"/>
  <c r="U24" i="8"/>
  <c r="U25" i="8"/>
  <c r="U26" i="8"/>
  <c r="GG26" i="8" s="1"/>
  <c r="U27" i="8"/>
  <c r="GG27" i="8" s="1"/>
  <c r="U28" i="8"/>
  <c r="GG28" i="8" s="1"/>
  <c r="U29" i="8"/>
  <c r="GG29" i="8" s="1"/>
  <c r="U30" i="8"/>
  <c r="GG30" i="8" s="1"/>
  <c r="U31" i="8"/>
  <c r="GG31" i="8" s="1"/>
  <c r="U32" i="8"/>
  <c r="GG32" i="8" s="1"/>
  <c r="U33" i="8"/>
  <c r="GG33" i="8" s="1"/>
  <c r="U34" i="8"/>
  <c r="GG34" i="8" s="1"/>
  <c r="U35" i="8"/>
  <c r="GG35" i="8" s="1"/>
  <c r="U36" i="8"/>
  <c r="GG36" i="8" s="1"/>
  <c r="U37" i="8"/>
  <c r="GG37" i="8" s="1"/>
  <c r="U38" i="8"/>
  <c r="GG38" i="8" s="1"/>
  <c r="U39" i="8"/>
  <c r="GG39" i="8" s="1"/>
  <c r="U40" i="8"/>
  <c r="GG40" i="8" s="1"/>
  <c r="U41" i="8"/>
  <c r="GG41" i="8" s="1"/>
  <c r="U42" i="8"/>
  <c r="GG42" i="8" s="1"/>
  <c r="FZ36" i="8" l="1"/>
  <c r="AF36" i="8"/>
  <c r="AE36" i="8"/>
  <c r="GF29" i="8"/>
  <c r="GE29" i="8"/>
  <c r="GB29" i="8" s="1"/>
  <c r="FZ29" i="8"/>
  <c r="AF29" i="8"/>
  <c r="AE29" i="8"/>
  <c r="GF36" i="8"/>
  <c r="GE36" i="8"/>
  <c r="GB36" i="8" s="1"/>
  <c r="GF28" i="8"/>
  <c r="GE28" i="8"/>
  <c r="GB28" i="8" s="1"/>
  <c r="DW20" i="8"/>
  <c r="DY20" i="8" s="1"/>
  <c r="GG20" i="8"/>
  <c r="DW12" i="8"/>
  <c r="DY12" i="8" s="1"/>
  <c r="GG12" i="8"/>
  <c r="AF28" i="8"/>
  <c r="AE28" i="8"/>
  <c r="FZ28" i="8"/>
  <c r="FZ20" i="8"/>
  <c r="AE20" i="8"/>
  <c r="AF20" i="8"/>
  <c r="FZ12" i="8"/>
  <c r="AF12" i="8"/>
  <c r="AE12" i="8"/>
  <c r="GF35" i="8"/>
  <c r="GE35" i="8"/>
  <c r="GB35" i="8" s="1"/>
  <c r="GE27" i="8"/>
  <c r="GB27" i="8" s="1"/>
  <c r="GF27" i="8"/>
  <c r="GE19" i="8"/>
  <c r="GB19" i="8" s="1"/>
  <c r="GF19" i="8"/>
  <c r="GE11" i="8"/>
  <c r="GB11" i="8" s="1"/>
  <c r="GF11" i="8"/>
  <c r="AE35" i="8"/>
  <c r="AF35" i="8"/>
  <c r="FZ35" i="8"/>
  <c r="FY35" i="8" s="1"/>
  <c r="AE27" i="8"/>
  <c r="FZ27" i="8"/>
  <c r="AF27" i="8"/>
  <c r="AE19" i="8"/>
  <c r="FZ19" i="8"/>
  <c r="FY19" i="8" s="1"/>
  <c r="AF19" i="8"/>
  <c r="AE11" i="8"/>
  <c r="FZ11" i="8"/>
  <c r="FX11" i="8" s="1"/>
  <c r="FU11" i="8" s="1"/>
  <c r="FT11" i="8" s="1"/>
  <c r="AF11" i="8"/>
  <c r="DW18" i="8"/>
  <c r="DY18" i="8" s="1"/>
  <c r="GG18" i="8"/>
  <c r="AF34" i="8"/>
  <c r="AE34" i="8"/>
  <c r="FZ34" i="8"/>
  <c r="GF33" i="8"/>
  <c r="GE33" i="8"/>
  <c r="GB33" i="8" s="1"/>
  <c r="DW17" i="8"/>
  <c r="DY17" i="8" s="1"/>
  <c r="GG17" i="8"/>
  <c r="AF41" i="8"/>
  <c r="FZ41" i="8"/>
  <c r="AE41" i="8"/>
  <c r="AF33" i="8"/>
  <c r="AE33" i="8"/>
  <c r="FZ33" i="8"/>
  <c r="AF25" i="8"/>
  <c r="AE25" i="8"/>
  <c r="FZ25" i="8"/>
  <c r="AF17" i="8"/>
  <c r="AE17" i="8"/>
  <c r="FZ17" i="8"/>
  <c r="GF37" i="8"/>
  <c r="GE37" i="8"/>
  <c r="GB37" i="8" s="1"/>
  <c r="GE13" i="8"/>
  <c r="GB13" i="8" s="1"/>
  <c r="GF13" i="8"/>
  <c r="AF37" i="8"/>
  <c r="AE37" i="8"/>
  <c r="FZ37" i="8"/>
  <c r="AF21" i="8"/>
  <c r="FZ21" i="8"/>
  <c r="AE21" i="8"/>
  <c r="FZ13" i="8"/>
  <c r="AF13" i="8"/>
  <c r="AE13" i="8"/>
  <c r="GE42" i="8"/>
  <c r="GB42" i="8" s="1"/>
  <c r="GF42" i="8"/>
  <c r="AF42" i="8"/>
  <c r="AE42" i="8"/>
  <c r="FZ42" i="8"/>
  <c r="GE41" i="8"/>
  <c r="GB41" i="8" s="1"/>
  <c r="GF41" i="8"/>
  <c r="DW25" i="8"/>
  <c r="DY25" i="8" s="1"/>
  <c r="GG25" i="8"/>
  <c r="GF40" i="8"/>
  <c r="GE40" i="8"/>
  <c r="GB40" i="8" s="1"/>
  <c r="GF32" i="8"/>
  <c r="GE32" i="8"/>
  <c r="GB32" i="8" s="1"/>
  <c r="DW24" i="8"/>
  <c r="DY24" i="8" s="1"/>
  <c r="GG24" i="8"/>
  <c r="DW16" i="8"/>
  <c r="DY16" i="8" s="1"/>
  <c r="GG16" i="8"/>
  <c r="FX40" i="8"/>
  <c r="FU40" i="8" s="1"/>
  <c r="FT40" i="8" s="1"/>
  <c r="FX32" i="8"/>
  <c r="FU32" i="8" s="1"/>
  <c r="AF40" i="8"/>
  <c r="AE40" i="8"/>
  <c r="FZ40" i="8"/>
  <c r="FY40" i="8" s="1"/>
  <c r="AE32" i="8"/>
  <c r="AF32" i="8"/>
  <c r="FZ32" i="8"/>
  <c r="FY32" i="8" s="1"/>
  <c r="AE24" i="8"/>
  <c r="FZ24" i="8"/>
  <c r="AF24" i="8"/>
  <c r="FZ16" i="8"/>
  <c r="AF16" i="8"/>
  <c r="AE16" i="8"/>
  <c r="GE26" i="8"/>
  <c r="GB26" i="8" s="1"/>
  <c r="GF26" i="8"/>
  <c r="AF26" i="8"/>
  <c r="AE26" i="8"/>
  <c r="FZ26" i="8"/>
  <c r="GE31" i="8"/>
  <c r="GB31" i="8" s="1"/>
  <c r="GF31" i="8"/>
  <c r="GE15" i="8"/>
  <c r="GB15" i="8" s="1"/>
  <c r="GF15" i="8"/>
  <c r="AE31" i="8"/>
  <c r="FZ31" i="8"/>
  <c r="AF31" i="8"/>
  <c r="AE15" i="8"/>
  <c r="AF15" i="8"/>
  <c r="FZ15" i="8"/>
  <c r="DW21" i="8"/>
  <c r="DY21" i="8" s="1"/>
  <c r="GG21" i="8"/>
  <c r="GE34" i="8"/>
  <c r="GB34" i="8" s="1"/>
  <c r="GF34" i="8"/>
  <c r="FZ18" i="8"/>
  <c r="AF18" i="8"/>
  <c r="AE18" i="8"/>
  <c r="GE39" i="8"/>
  <c r="GB39" i="8" s="1"/>
  <c r="GF39" i="8"/>
  <c r="DW23" i="8"/>
  <c r="DY23" i="8" s="1"/>
  <c r="GG23" i="8"/>
  <c r="AE39" i="8"/>
  <c r="FZ39" i="8"/>
  <c r="AF39" i="8"/>
  <c r="AE23" i="8"/>
  <c r="FZ23" i="8"/>
  <c r="AF23" i="8"/>
  <c r="GF38" i="8"/>
  <c r="GE38" i="8"/>
  <c r="GB38" i="8" s="1"/>
  <c r="GF30" i="8"/>
  <c r="GE30" i="8"/>
  <c r="GB30" i="8" s="1"/>
  <c r="DW22" i="8"/>
  <c r="DY22" i="8" s="1"/>
  <c r="GG22" i="8"/>
  <c r="GF14" i="8"/>
  <c r="GE14" i="8"/>
  <c r="GB14" i="8" s="1"/>
  <c r="AF38" i="8"/>
  <c r="FZ38" i="8"/>
  <c r="AE38" i="8"/>
  <c r="AF30" i="8"/>
  <c r="AE30" i="8"/>
  <c r="FZ30" i="8"/>
  <c r="AF22" i="8"/>
  <c r="AE22" i="8"/>
  <c r="FZ22" i="8"/>
  <c r="AF14" i="8"/>
  <c r="AE14" i="8"/>
  <c r="FZ14" i="8"/>
  <c r="FY10" i="8"/>
  <c r="EF28" i="8"/>
  <c r="EF19" i="8"/>
  <c r="EF34" i="8"/>
  <c r="ED10" i="8"/>
  <c r="EJ10" i="8" s="1"/>
  <c r="EI10" i="8"/>
  <c r="A10" i="8" s="1"/>
  <c r="EF35" i="8"/>
  <c r="EF11" i="8"/>
  <c r="EF42" i="8"/>
  <c r="EF26" i="8"/>
  <c r="EF18" i="8"/>
  <c r="EF41" i="8"/>
  <c r="EF33" i="8"/>
  <c r="EF25" i="8"/>
  <c r="EF17" i="8"/>
  <c r="EF40" i="8"/>
  <c r="EF31" i="8"/>
  <c r="EF23" i="8"/>
  <c r="EF15" i="8"/>
  <c r="EF36" i="8"/>
  <c r="EF12" i="8"/>
  <c r="EF27" i="8"/>
  <c r="EF24" i="8"/>
  <c r="EF30" i="8"/>
  <c r="EF14" i="8"/>
  <c r="EF20" i="8"/>
  <c r="EF32" i="8"/>
  <c r="EF16" i="8"/>
  <c r="EF39" i="8"/>
  <c r="EF38" i="8"/>
  <c r="EF22" i="8"/>
  <c r="EF37" i="8"/>
  <c r="EF29" i="8"/>
  <c r="EF21" i="8"/>
  <c r="EF13" i="8"/>
  <c r="FX10" i="8"/>
  <c r="FU10" i="8" s="1"/>
  <c r="FT10" i="8" s="1"/>
  <c r="GF10" i="8"/>
  <c r="AR10" i="8"/>
  <c r="AQ10" i="8"/>
  <c r="AP10" i="8"/>
  <c r="AO10" i="8" s="1"/>
  <c r="K11" i="8"/>
  <c r="K13" i="8"/>
  <c r="K33" i="8"/>
  <c r="EB33" i="8" s="1"/>
  <c r="K25" i="8"/>
  <c r="K17" i="8"/>
  <c r="EB17" i="8" s="1"/>
  <c r="K37" i="8"/>
  <c r="EB37" i="8" s="1"/>
  <c r="K21" i="8"/>
  <c r="EB21" i="8" s="1"/>
  <c r="K29" i="8"/>
  <c r="EB29" i="8" s="1"/>
  <c r="K12" i="8"/>
  <c r="EB12" i="8" s="1"/>
  <c r="K39" i="8"/>
  <c r="EB39" i="8" s="1"/>
  <c r="K35" i="8"/>
  <c r="EB35" i="8" s="1"/>
  <c r="K31" i="8"/>
  <c r="EB31" i="8" s="1"/>
  <c r="K27" i="8"/>
  <c r="EB27" i="8" s="1"/>
  <c r="K23" i="8"/>
  <c r="EB23" i="8" s="1"/>
  <c r="K19" i="8"/>
  <c r="EB19" i="8" s="1"/>
  <c r="K15" i="8"/>
  <c r="K41" i="8"/>
  <c r="EB41" i="8" s="1"/>
  <c r="K42" i="8"/>
  <c r="EB42" i="8" s="1"/>
  <c r="K40" i="8"/>
  <c r="EB40" i="8" s="1"/>
  <c r="K38" i="8"/>
  <c r="EB38" i="8" s="1"/>
  <c r="K36" i="8"/>
  <c r="EB36" i="8" s="1"/>
  <c r="K34" i="8"/>
  <c r="EB34" i="8" s="1"/>
  <c r="K32" i="8"/>
  <c r="EB32" i="8" s="1"/>
  <c r="K30" i="8"/>
  <c r="EB30" i="8" s="1"/>
  <c r="K28" i="8"/>
  <c r="EB28" i="8" s="1"/>
  <c r="K26" i="8"/>
  <c r="EB26" i="8" s="1"/>
  <c r="K24" i="8"/>
  <c r="EB24" i="8" s="1"/>
  <c r="K22" i="8"/>
  <c r="EB22" i="8" s="1"/>
  <c r="K20" i="8"/>
  <c r="EB20" i="8" s="1"/>
  <c r="K18" i="8"/>
  <c r="EB18" i="8" s="1"/>
  <c r="K16" i="8"/>
  <c r="EB16" i="8" s="1"/>
  <c r="K14" i="8"/>
  <c r="FY33" i="8" l="1"/>
  <c r="FX33" i="8"/>
  <c r="FU33" i="8" s="1"/>
  <c r="FT33" i="8" s="1"/>
  <c r="FY23" i="8"/>
  <c r="FX23" i="8"/>
  <c r="FU23" i="8" s="1"/>
  <c r="FY15" i="8"/>
  <c r="FX15" i="8"/>
  <c r="FU15" i="8" s="1"/>
  <c r="FT15" i="8" s="1"/>
  <c r="FY13" i="8"/>
  <c r="FX13" i="8"/>
  <c r="FU13" i="8" s="1"/>
  <c r="FT13" i="8" s="1"/>
  <c r="GF12" i="8"/>
  <c r="GE12" i="8"/>
  <c r="GB12" i="8" s="1"/>
  <c r="FX26" i="8"/>
  <c r="FU26" i="8" s="1"/>
  <c r="FT26" i="8" s="1"/>
  <c r="FY26" i="8"/>
  <c r="FY21" i="8"/>
  <c r="FX21" i="8"/>
  <c r="FU21" i="8" s="1"/>
  <c r="FT21" i="8" s="1"/>
  <c r="GF20" i="8"/>
  <c r="GE20" i="8"/>
  <c r="GB20" i="8" s="1"/>
  <c r="FY29" i="8"/>
  <c r="FX29" i="8"/>
  <c r="FU29" i="8" s="1"/>
  <c r="FT29" i="8" s="1"/>
  <c r="FY30" i="8"/>
  <c r="FX30" i="8"/>
  <c r="FU30" i="8" s="1"/>
  <c r="FT30" i="8" s="1"/>
  <c r="FY16" i="8"/>
  <c r="FX16" i="8"/>
  <c r="FU16" i="8" s="1"/>
  <c r="FT16" i="8" s="1"/>
  <c r="FX42" i="8"/>
  <c r="FU42" i="8" s="1"/>
  <c r="FT42" i="8" s="1"/>
  <c r="FY42" i="8"/>
  <c r="FX12" i="8"/>
  <c r="FU12" i="8" s="1"/>
  <c r="FY12" i="8"/>
  <c r="FY14" i="8"/>
  <c r="FX14" i="8"/>
  <c r="FU14" i="8" s="1"/>
  <c r="FT14" i="8" s="1"/>
  <c r="FY39" i="8"/>
  <c r="FX39" i="8"/>
  <c r="FU39" i="8" s="1"/>
  <c r="FT39" i="8" s="1"/>
  <c r="FY18" i="8"/>
  <c r="FX18" i="8"/>
  <c r="FU18" i="8" s="1"/>
  <c r="FX24" i="8"/>
  <c r="FU24" i="8" s="1"/>
  <c r="FY24" i="8"/>
  <c r="FT32" i="8"/>
  <c r="FY17" i="8"/>
  <c r="FX17" i="8"/>
  <c r="FU17" i="8" s="1"/>
  <c r="FX34" i="8"/>
  <c r="FU34" i="8" s="1"/>
  <c r="FT34" i="8" s="1"/>
  <c r="FY34" i="8"/>
  <c r="FY31" i="8"/>
  <c r="FX31" i="8"/>
  <c r="FU31" i="8" s="1"/>
  <c r="FT31" i="8" s="1"/>
  <c r="FY37" i="8"/>
  <c r="FX37" i="8"/>
  <c r="FU37" i="8" s="1"/>
  <c r="FT37" i="8" s="1"/>
  <c r="FY11" i="8"/>
  <c r="FT27" i="8"/>
  <c r="FX20" i="8"/>
  <c r="FU20" i="8" s="1"/>
  <c r="FT20" i="8" s="1"/>
  <c r="FY20" i="8"/>
  <c r="FY38" i="8"/>
  <c r="FX38" i="8"/>
  <c r="FU38" i="8" s="1"/>
  <c r="FT38" i="8" s="1"/>
  <c r="GE23" i="8"/>
  <c r="GB23" i="8" s="1"/>
  <c r="GF23" i="8"/>
  <c r="GF16" i="8"/>
  <c r="GE16" i="8"/>
  <c r="GB16" i="8" s="1"/>
  <c r="GF25" i="8"/>
  <c r="GE25" i="8"/>
  <c r="GB25" i="8" s="1"/>
  <c r="FY41" i="8"/>
  <c r="FX41" i="8"/>
  <c r="FU41" i="8" s="1"/>
  <c r="FT41" i="8" s="1"/>
  <c r="FX19" i="8"/>
  <c r="FU19" i="8" s="1"/>
  <c r="FT19" i="8" s="1"/>
  <c r="FX28" i="8"/>
  <c r="FU28" i="8" s="1"/>
  <c r="FT28" i="8" s="1"/>
  <c r="FY28" i="8"/>
  <c r="GF22" i="8"/>
  <c r="GE22" i="8"/>
  <c r="GB22" i="8" s="1"/>
  <c r="FY22" i="8"/>
  <c r="FX22" i="8"/>
  <c r="FU22" i="8" s="1"/>
  <c r="GE21" i="8"/>
  <c r="GB21" i="8" s="1"/>
  <c r="GF21" i="8"/>
  <c r="FY25" i="8"/>
  <c r="FX25" i="8"/>
  <c r="FU25" i="8" s="1"/>
  <c r="FT25" i="8" s="1"/>
  <c r="GF18" i="8"/>
  <c r="GE18" i="8"/>
  <c r="GB18" i="8" s="1"/>
  <c r="FX35" i="8"/>
  <c r="FU35" i="8" s="1"/>
  <c r="FT35" i="8" s="1"/>
  <c r="GF24" i="8"/>
  <c r="GE24" i="8"/>
  <c r="GB24" i="8" s="1"/>
  <c r="GF17" i="8"/>
  <c r="GE17" i="8"/>
  <c r="GB17" i="8" s="1"/>
  <c r="FY27" i="8"/>
  <c r="FX27" i="8"/>
  <c r="FU27" i="8" s="1"/>
  <c r="FX36" i="8"/>
  <c r="FU36" i="8" s="1"/>
  <c r="FT36" i="8" s="1"/>
  <c r="FY36" i="8"/>
  <c r="EB25" i="8"/>
  <c r="EC25" i="8" s="1"/>
  <c r="EI25" i="8" s="1"/>
  <c r="DV25" i="8"/>
  <c r="DX25" i="8" s="1"/>
  <c r="EB13" i="8"/>
  <c r="ED13" i="8" s="1"/>
  <c r="EJ13" i="8" s="1"/>
  <c r="DV13" i="8"/>
  <c r="DX13" i="8" s="1"/>
  <c r="EB11" i="8"/>
  <c r="EC11" i="8" s="1"/>
  <c r="EI11" i="8" s="1"/>
  <c r="DV11" i="8"/>
  <c r="DX11" i="8" s="1"/>
  <c r="EB14" i="8"/>
  <c r="ED14" i="8" s="1"/>
  <c r="EJ14" i="8" s="1"/>
  <c r="DV14" i="8"/>
  <c r="DX14" i="8" s="1"/>
  <c r="EB15" i="8"/>
  <c r="ED15" i="8" s="1"/>
  <c r="EJ15" i="8" s="1"/>
  <c r="DV15" i="8"/>
  <c r="DX15" i="8" s="1"/>
  <c r="ED27" i="8"/>
  <c r="EJ27" i="8" s="1"/>
  <c r="EC27" i="8"/>
  <c r="EI27" i="8" s="1"/>
  <c r="EC38" i="8"/>
  <c r="EI38" i="8" s="1"/>
  <c r="A38" i="8" s="1"/>
  <c r="ED38" i="8"/>
  <c r="EJ38" i="8" s="1"/>
  <c r="EG34" i="8"/>
  <c r="EK34" i="8" s="1"/>
  <c r="EH34" i="8"/>
  <c r="EL34" i="8" s="1"/>
  <c r="ED24" i="8"/>
  <c r="EJ24" i="8" s="1"/>
  <c r="EC24" i="8"/>
  <c r="EI24" i="8" s="1"/>
  <c r="ED40" i="8"/>
  <c r="EJ40" i="8" s="1"/>
  <c r="EC40" i="8"/>
  <c r="EI40" i="8" s="1"/>
  <c r="A40" i="8" s="1"/>
  <c r="ED35" i="8"/>
  <c r="EJ35" i="8" s="1"/>
  <c r="EC35" i="8"/>
  <c r="EI35" i="8" s="1"/>
  <c r="ED33" i="8"/>
  <c r="EJ33" i="8" s="1"/>
  <c r="EC33" i="8"/>
  <c r="EI33" i="8" s="1"/>
  <c r="EG20" i="8"/>
  <c r="EK20" i="8" s="1"/>
  <c r="EH20" i="8"/>
  <c r="EL20" i="8" s="1"/>
  <c r="EG12" i="8"/>
  <c r="EK12" i="8" s="1"/>
  <c r="EH12" i="8"/>
  <c r="EL12" i="8" s="1"/>
  <c r="EG31" i="8"/>
  <c r="EK31" i="8" s="1"/>
  <c r="EH31" i="8"/>
  <c r="EL31" i="8" s="1"/>
  <c r="EG42" i="8"/>
  <c r="EK42" i="8" s="1"/>
  <c r="EH42" i="8"/>
  <c r="EL42" i="8" s="1"/>
  <c r="ED17" i="8"/>
  <c r="EJ17" i="8" s="1"/>
  <c r="EC17" i="8"/>
  <c r="EI17" i="8" s="1"/>
  <c r="ED31" i="8"/>
  <c r="EJ31" i="8" s="1"/>
  <c r="EC31" i="8"/>
  <c r="EI31" i="8" s="1"/>
  <c r="EH13" i="8"/>
  <c r="EL13" i="8" s="1"/>
  <c r="EG13" i="8"/>
  <c r="EK13" i="8" s="1"/>
  <c r="EH22" i="8"/>
  <c r="EL22" i="8" s="1"/>
  <c r="EG22" i="8"/>
  <c r="EK22" i="8" s="1"/>
  <c r="ED26" i="8"/>
  <c r="EJ26" i="8" s="1"/>
  <c r="EC26" i="8"/>
  <c r="EI26" i="8" s="1"/>
  <c r="ED42" i="8"/>
  <c r="EJ42" i="8" s="1"/>
  <c r="EC42" i="8"/>
  <c r="EI42" i="8" s="1"/>
  <c r="A42" i="8" s="1"/>
  <c r="ED39" i="8"/>
  <c r="EJ39" i="8" s="1"/>
  <c r="EC39" i="8"/>
  <c r="EI39" i="8" s="1"/>
  <c r="EH21" i="8"/>
  <c r="EL21" i="8" s="1"/>
  <c r="EG21" i="8"/>
  <c r="EK21" i="8" s="1"/>
  <c r="EH38" i="8"/>
  <c r="EL38" i="8" s="1"/>
  <c r="EG38" i="8"/>
  <c r="EK38" i="8" s="1"/>
  <c r="EH16" i="8"/>
  <c r="EL16" i="8" s="1"/>
  <c r="EG16" i="8"/>
  <c r="EK16" i="8" s="1"/>
  <c r="EH41" i="8"/>
  <c r="EL41" i="8" s="1"/>
  <c r="EG41" i="8"/>
  <c r="EK41" i="8" s="1"/>
  <c r="ED41" i="8"/>
  <c r="EJ41" i="8" s="1"/>
  <c r="EC41" i="8"/>
  <c r="EI41" i="8" s="1"/>
  <c r="EC29" i="8"/>
  <c r="EI29" i="8" s="1"/>
  <c r="ED29" i="8"/>
  <c r="EJ29" i="8" s="1"/>
  <c r="EG29" i="8"/>
  <c r="EK29" i="8" s="1"/>
  <c r="A29" i="8" s="1"/>
  <c r="EH29" i="8"/>
  <c r="EL29" i="8" s="1"/>
  <c r="EH39" i="8"/>
  <c r="EL39" i="8" s="1"/>
  <c r="EG39" i="8"/>
  <c r="EK39" i="8" s="1"/>
  <c r="EH32" i="8"/>
  <c r="EL32" i="8" s="1"/>
  <c r="EG32" i="8"/>
  <c r="EK32" i="8" s="1"/>
  <c r="EG17" i="8"/>
  <c r="EK17" i="8" s="1"/>
  <c r="EH17" i="8"/>
  <c r="EL17" i="8" s="1"/>
  <c r="ED20" i="8"/>
  <c r="EJ20" i="8" s="1"/>
  <c r="EC20" i="8"/>
  <c r="EI20" i="8" s="1"/>
  <c r="A20" i="8" s="1"/>
  <c r="EH14" i="8"/>
  <c r="EL14" i="8" s="1"/>
  <c r="EG14" i="8"/>
  <c r="EK14" i="8" s="1"/>
  <c r="EH24" i="8"/>
  <c r="EL24" i="8" s="1"/>
  <c r="EG24" i="8"/>
  <c r="EK24" i="8" s="1"/>
  <c r="EH40" i="8"/>
  <c r="EL40" i="8" s="1"/>
  <c r="EG40" i="8"/>
  <c r="EK40" i="8" s="1"/>
  <c r="ED30" i="8"/>
  <c r="EJ30" i="8" s="1"/>
  <c r="EC30" i="8"/>
  <c r="EI30" i="8" s="1"/>
  <c r="ED32" i="8"/>
  <c r="EJ32" i="8" s="1"/>
  <c r="EC32" i="8"/>
  <c r="EI32" i="8" s="1"/>
  <c r="A32" i="8" s="1"/>
  <c r="ED21" i="8"/>
  <c r="EJ21" i="8" s="1"/>
  <c r="EC21" i="8"/>
  <c r="EI21" i="8" s="1"/>
  <c r="EH30" i="8"/>
  <c r="EL30" i="8" s="1"/>
  <c r="EG30" i="8"/>
  <c r="EK30" i="8" s="1"/>
  <c r="EG27" i="8"/>
  <c r="EK27" i="8" s="1"/>
  <c r="EH27" i="8"/>
  <c r="EL27" i="8" s="1"/>
  <c r="EH15" i="8"/>
  <c r="EL15" i="8" s="1"/>
  <c r="EG15" i="8"/>
  <c r="EK15" i="8" s="1"/>
  <c r="EH18" i="8"/>
  <c r="EL18" i="8" s="1"/>
  <c r="EG18" i="8"/>
  <c r="EK18" i="8" s="1"/>
  <c r="EC36" i="8"/>
  <c r="EI36" i="8" s="1"/>
  <c r="A36" i="8" s="1"/>
  <c r="ED36" i="8"/>
  <c r="EJ36" i="8" s="1"/>
  <c r="ED28" i="8"/>
  <c r="EJ28" i="8" s="1"/>
  <c r="EC28" i="8"/>
  <c r="EI28" i="8" s="1"/>
  <c r="EC12" i="8"/>
  <c r="EI12" i="8" s="1"/>
  <c r="ED12" i="8"/>
  <c r="EJ12" i="8" s="1"/>
  <c r="EH36" i="8"/>
  <c r="EL36" i="8" s="1"/>
  <c r="EG36" i="8"/>
  <c r="EK36" i="8" s="1"/>
  <c r="EH19" i="8"/>
  <c r="EL19" i="8" s="1"/>
  <c r="EG19" i="8"/>
  <c r="EK19" i="8" s="1"/>
  <c r="ED16" i="8"/>
  <c r="EJ16" i="8" s="1"/>
  <c r="EC16" i="8"/>
  <c r="EI16" i="8" s="1"/>
  <c r="ED19" i="8"/>
  <c r="EJ19" i="8" s="1"/>
  <c r="EC19" i="8"/>
  <c r="EI19" i="8" s="1"/>
  <c r="EC18" i="8"/>
  <c r="EI18" i="8" s="1"/>
  <c r="ED18" i="8"/>
  <c r="EJ18" i="8" s="1"/>
  <c r="EC34" i="8"/>
  <c r="EI34" i="8" s="1"/>
  <c r="A34" i="8" s="1"/>
  <c r="ED34" i="8"/>
  <c r="EJ34" i="8" s="1"/>
  <c r="ED23" i="8"/>
  <c r="EJ23" i="8" s="1"/>
  <c r="EC23" i="8"/>
  <c r="EI23" i="8" s="1"/>
  <c r="EC37" i="8"/>
  <c r="EI37" i="8" s="1"/>
  <c r="A37" i="8" s="1"/>
  <c r="ED37" i="8"/>
  <c r="EJ37" i="8" s="1"/>
  <c r="EH37" i="8"/>
  <c r="EL37" i="8" s="1"/>
  <c r="EG37" i="8"/>
  <c r="EK37" i="8" s="1"/>
  <c r="EG25" i="8"/>
  <c r="EK25" i="8" s="1"/>
  <c r="EH25" i="8"/>
  <c r="EL25" i="8" s="1"/>
  <c r="EG11" i="8"/>
  <c r="EK11" i="8" s="1"/>
  <c r="EH11" i="8"/>
  <c r="EL11" i="8" s="1"/>
  <c r="EH23" i="8"/>
  <c r="EL23" i="8" s="1"/>
  <c r="EG23" i="8"/>
  <c r="EK23" i="8" s="1"/>
  <c r="EH26" i="8"/>
  <c r="EL26" i="8" s="1"/>
  <c r="EG26" i="8"/>
  <c r="EK26" i="8" s="1"/>
  <c r="EH28" i="8"/>
  <c r="EL28" i="8" s="1"/>
  <c r="EG28" i="8"/>
  <c r="EK28" i="8" s="1"/>
  <c r="ED22" i="8"/>
  <c r="EJ22" i="8" s="1"/>
  <c r="EC22" i="8"/>
  <c r="EI22" i="8" s="1"/>
  <c r="EH33" i="8"/>
  <c r="EL33" i="8" s="1"/>
  <c r="EG33" i="8"/>
  <c r="EK33" i="8" s="1"/>
  <c r="EH35" i="8"/>
  <c r="EL35" i="8" s="1"/>
  <c r="EG35" i="8"/>
  <c r="EK35" i="8" s="1"/>
  <c r="AN10" i="8"/>
  <c r="AT30" i="8"/>
  <c r="AP30" i="8"/>
  <c r="AQ30" i="8"/>
  <c r="AR30" i="8"/>
  <c r="AS30" i="8"/>
  <c r="AP32" i="8"/>
  <c r="AQ32" i="8"/>
  <c r="AR32" i="8"/>
  <c r="AS32" i="8"/>
  <c r="AT32" i="8"/>
  <c r="AP34" i="8"/>
  <c r="AQ34" i="8"/>
  <c r="AR34" i="8"/>
  <c r="AS34" i="8"/>
  <c r="AT34" i="8"/>
  <c r="AS23" i="8"/>
  <c r="AT23" i="8"/>
  <c r="AP23" i="8"/>
  <c r="AQ23" i="8"/>
  <c r="AR23" i="8"/>
  <c r="AP37" i="8"/>
  <c r="AQ37" i="8"/>
  <c r="AR37" i="8"/>
  <c r="AS37" i="8"/>
  <c r="AT37" i="8"/>
  <c r="AQ21" i="8"/>
  <c r="AR21" i="8"/>
  <c r="AS21" i="8"/>
  <c r="AT21" i="8"/>
  <c r="AP21" i="8"/>
  <c r="AS17" i="8"/>
  <c r="AT17" i="8"/>
  <c r="AP17" i="8"/>
  <c r="AQ17" i="8"/>
  <c r="AR17" i="8"/>
  <c r="AS16" i="8"/>
  <c r="AT16" i="8"/>
  <c r="AP16" i="8"/>
  <c r="AQ16" i="8"/>
  <c r="AR16" i="8"/>
  <c r="AT18" i="8"/>
  <c r="AP18" i="8"/>
  <c r="AQ18" i="8"/>
  <c r="AR18" i="8"/>
  <c r="AS18" i="8"/>
  <c r="AS36" i="8"/>
  <c r="AT36" i="8"/>
  <c r="AP36" i="8"/>
  <c r="AQ36" i="8"/>
  <c r="AR36" i="8"/>
  <c r="AR22" i="8"/>
  <c r="AS22" i="8"/>
  <c r="AT22" i="8"/>
  <c r="AP22" i="8"/>
  <c r="AQ22" i="8"/>
  <c r="AP25" i="8"/>
  <c r="AQ25" i="8"/>
  <c r="AR25" i="8"/>
  <c r="AS25" i="8"/>
  <c r="AT25" i="8"/>
  <c r="AS29" i="8"/>
  <c r="AT29" i="8"/>
  <c r="AP29" i="8"/>
  <c r="AQ29" i="8"/>
  <c r="AR29" i="8"/>
  <c r="AT11" i="8"/>
  <c r="AP11" i="8"/>
  <c r="AQ11" i="8"/>
  <c r="AR11" i="8"/>
  <c r="AS11" i="8"/>
  <c r="AP31" i="8"/>
  <c r="AQ31" i="8"/>
  <c r="AR31" i="8"/>
  <c r="AS31" i="8"/>
  <c r="AT31" i="8"/>
  <c r="AP24" i="8"/>
  <c r="AQ24" i="8"/>
  <c r="AR24" i="8"/>
  <c r="AS24" i="8"/>
  <c r="AT24" i="8"/>
  <c r="AQ40" i="8"/>
  <c r="AR40" i="8"/>
  <c r="AS40" i="8"/>
  <c r="AT40" i="8"/>
  <c r="AP40" i="8"/>
  <c r="AR35" i="8"/>
  <c r="AS35" i="8"/>
  <c r="AT35" i="8"/>
  <c r="AP35" i="8"/>
  <c r="AQ35" i="8"/>
  <c r="AP33" i="8"/>
  <c r="AQ33" i="8"/>
  <c r="AR33" i="8"/>
  <c r="AS33" i="8"/>
  <c r="AT33" i="8"/>
  <c r="AP14" i="8"/>
  <c r="AQ14" i="8"/>
  <c r="AR14" i="8"/>
  <c r="AS14" i="8"/>
  <c r="AT14" i="8"/>
  <c r="AP19" i="8"/>
  <c r="AQ19" i="8"/>
  <c r="AR19" i="8"/>
  <c r="AS19" i="8"/>
  <c r="AT19" i="8"/>
  <c r="AP20" i="8"/>
  <c r="AQ20" i="8"/>
  <c r="AR20" i="8"/>
  <c r="AS20" i="8"/>
  <c r="AT20" i="8"/>
  <c r="AP26" i="8"/>
  <c r="AQ26" i="8"/>
  <c r="AR26" i="8"/>
  <c r="AS26" i="8"/>
  <c r="AT26" i="8"/>
  <c r="AR42" i="8"/>
  <c r="AS42" i="8"/>
  <c r="AT42" i="8"/>
  <c r="AP42" i="8"/>
  <c r="AQ42" i="8"/>
  <c r="AP39" i="8"/>
  <c r="AQ39" i="8"/>
  <c r="AR39" i="8"/>
  <c r="AS39" i="8"/>
  <c r="AT39" i="8"/>
  <c r="AQ15" i="8"/>
  <c r="AR15" i="8"/>
  <c r="AS15" i="8"/>
  <c r="AT15" i="8"/>
  <c r="AP15" i="8"/>
  <c r="AP13" i="8"/>
  <c r="AQ13" i="8"/>
  <c r="AR13" i="8"/>
  <c r="AS13" i="8"/>
  <c r="AT13" i="8"/>
  <c r="AP27" i="8"/>
  <c r="AQ27" i="8"/>
  <c r="AR27" i="8"/>
  <c r="AS27" i="8"/>
  <c r="AT27" i="8"/>
  <c r="AP38" i="8"/>
  <c r="AQ38" i="8"/>
  <c r="AR38" i="8"/>
  <c r="AS38" i="8"/>
  <c r="AT38" i="8"/>
  <c r="AQ28" i="8"/>
  <c r="AR28" i="8"/>
  <c r="AS28" i="8"/>
  <c r="AT28" i="8"/>
  <c r="AP28" i="8"/>
  <c r="AQ41" i="8"/>
  <c r="AR41" i="8"/>
  <c r="AS41" i="8"/>
  <c r="AT41" i="8"/>
  <c r="AP41" i="8"/>
  <c r="AP12" i="8"/>
  <c r="AQ12" i="8"/>
  <c r="AR12" i="8"/>
  <c r="AS12" i="8"/>
  <c r="AT12" i="8"/>
  <c r="A39" i="8" l="1"/>
  <c r="A35" i="8"/>
  <c r="A31" i="8"/>
  <c r="FT17" i="8"/>
  <c r="A28" i="8"/>
  <c r="A30" i="8"/>
  <c r="FT23" i="8"/>
  <c r="FT12" i="8"/>
  <c r="A41" i="8"/>
  <c r="A33" i="8"/>
  <c r="FT24" i="8"/>
  <c r="FT22" i="8"/>
  <c r="FT18" i="8"/>
  <c r="A21" i="8"/>
  <c r="EC13" i="8"/>
  <c r="EI13" i="8" s="1"/>
  <c r="A13" i="8" s="1"/>
  <c r="A27" i="8"/>
  <c r="A19" i="8"/>
  <c r="ED11" i="8"/>
  <c r="EJ11" i="8" s="1"/>
  <c r="EC15" i="8"/>
  <c r="EI15" i="8" s="1"/>
  <c r="A15" i="8" s="1"/>
  <c r="A26" i="8"/>
  <c r="A17" i="8"/>
  <c r="A11" i="8"/>
  <c r="EC14" i="8"/>
  <c r="EI14" i="8" s="1"/>
  <c r="A14" i="8" s="1"/>
  <c r="ED25" i="8"/>
  <c r="EJ25" i="8" s="1"/>
  <c r="A24" i="8"/>
  <c r="A22" i="8"/>
  <c r="A12" i="8"/>
  <c r="A18" i="8"/>
  <c r="A16" i="8"/>
  <c r="A23" i="8"/>
  <c r="A25" i="8"/>
  <c r="AO20" i="8"/>
  <c r="AN20" i="8" s="1"/>
  <c r="AO24" i="8"/>
  <c r="AN24" i="8" s="1"/>
  <c r="AO16" i="8"/>
  <c r="AN16" i="8" s="1"/>
  <c r="AO13" i="8"/>
  <c r="AN13" i="8" s="1"/>
  <c r="AO30" i="8"/>
  <c r="AN30" i="8" s="1"/>
  <c r="AO31" i="8"/>
  <c r="AN31" i="8" s="1"/>
  <c r="AO19" i="8"/>
  <c r="AN19" i="8" s="1"/>
  <c r="AO42" i="8"/>
  <c r="AN42" i="8" s="1"/>
  <c r="AO12" i="8"/>
  <c r="AN12" i="8" s="1"/>
  <c r="AO23" i="8"/>
  <c r="AN23" i="8" s="1"/>
  <c r="AO18" i="8"/>
  <c r="AN18" i="8" s="1"/>
  <c r="AO35" i="8"/>
  <c r="AN35" i="8" s="1"/>
  <c r="AO39" i="8"/>
  <c r="AN39" i="8" s="1"/>
  <c r="AO33" i="8"/>
  <c r="AN33" i="8" s="1"/>
  <c r="AO11" i="8"/>
  <c r="AN11" i="8" s="1"/>
  <c r="AO21" i="8"/>
  <c r="AN21" i="8" s="1"/>
  <c r="AO32" i="8"/>
  <c r="AN32" i="8" s="1"/>
  <c r="AO14" i="8"/>
  <c r="AN14" i="8" s="1"/>
  <c r="AO38" i="8"/>
  <c r="AN38" i="8" s="1"/>
  <c r="AO37" i="8"/>
  <c r="AN37" i="8" s="1"/>
  <c r="AO15" i="8"/>
  <c r="AN15" i="8" s="1"/>
  <c r="AO22" i="8"/>
  <c r="AN22" i="8" s="1"/>
  <c r="AO34" i="8"/>
  <c r="AN34" i="8" s="1"/>
  <c r="AO26" i="8"/>
  <c r="AN26" i="8" s="1"/>
  <c r="AO36" i="8"/>
  <c r="AN36" i="8" s="1"/>
  <c r="AO41" i="8"/>
  <c r="AN41" i="8" s="1"/>
  <c r="AO29" i="8"/>
  <c r="AN29" i="8" s="1"/>
  <c r="AO25" i="8"/>
  <c r="AN25" i="8" s="1"/>
  <c r="AO17" i="8"/>
  <c r="AN17" i="8" s="1"/>
  <c r="AO28" i="8"/>
  <c r="AN28" i="8" s="1"/>
  <c r="AO27" i="8"/>
  <c r="AN27" i="8" s="1"/>
  <c r="AO40" i="8"/>
  <c r="AN40" i="8" s="1"/>
</calcChain>
</file>

<file path=xl/sharedStrings.xml><?xml version="1.0" encoding="utf-8"?>
<sst xmlns="http://schemas.openxmlformats.org/spreadsheetml/2006/main" count="529" uniqueCount="260">
  <si>
    <t>（様式第15号）</t>
    <rPh sb="1" eb="3">
      <t>ヨウシキ</t>
    </rPh>
    <rPh sb="3" eb="4">
      <t>ダイ</t>
    </rPh>
    <rPh sb="6" eb="7">
      <t>ゴウ</t>
    </rPh>
    <phoneticPr fontId="4"/>
  </si>
  <si>
    <t>【別紙様式１】</t>
    <rPh sb="1" eb="3">
      <t>ベッシ</t>
    </rPh>
    <rPh sb="3" eb="5">
      <t>ヨウシキ</t>
    </rPh>
    <phoneticPr fontId="4"/>
  </si>
  <si>
    <t>畑地化促進事業（畑地化支援・定着促進支援）に係る要望調査表</t>
    <rPh sb="28" eb="29">
      <t>ヒョウ</t>
    </rPh>
    <phoneticPr fontId="4"/>
  </si>
  <si>
    <t>（単位：円）</t>
    <rPh sb="1" eb="3">
      <t>タンイ</t>
    </rPh>
    <rPh sb="4" eb="5">
      <t>エン</t>
    </rPh>
    <phoneticPr fontId="4"/>
  </si>
  <si>
    <t>自動</t>
    <rPh sb="0" eb="2">
      <t>ジドウ</t>
    </rPh>
    <phoneticPr fontId="4"/>
  </si>
  <si>
    <t>都道府県名</t>
    <rPh sb="0" eb="5">
      <t>トドウフケンメイ</t>
    </rPh>
    <phoneticPr fontId="4"/>
  </si>
  <si>
    <t>協議会名</t>
    <rPh sb="0" eb="4">
      <t>キョウギカイメイ</t>
    </rPh>
    <phoneticPr fontId="4"/>
  </si>
  <si>
    <t>氏名
※1</t>
    <rPh sb="0" eb="2">
      <t>シメイ</t>
    </rPh>
    <phoneticPr fontId="4"/>
  </si>
  <si>
    <t>経営所得安定対策等の交付申請者管理コード
（18桁）
※2</t>
    <rPh sb="0" eb="8">
      <t>ケイエイショトクアンテイタイサク</t>
    </rPh>
    <rPh sb="8" eb="9">
      <t>トウ</t>
    </rPh>
    <rPh sb="10" eb="15">
      <t>コウフシンセイシャ</t>
    </rPh>
    <rPh sb="15" eb="17">
      <t>カンリ</t>
    </rPh>
    <rPh sb="24" eb="25">
      <t>ケタ</t>
    </rPh>
    <phoneticPr fontId="4"/>
  </si>
  <si>
    <t>継承等で変更があった場合</t>
    <rPh sb="0" eb="3">
      <t>ケイショウトウ</t>
    </rPh>
    <rPh sb="4" eb="6">
      <t>ヘンコウ</t>
    </rPh>
    <rPh sb="10" eb="12">
      <t>バアイ</t>
    </rPh>
    <phoneticPr fontId="4"/>
  </si>
  <si>
    <t>畑地化支援※5</t>
    <rPh sb="0" eb="5">
      <t>ハタチカシエン</t>
    </rPh>
    <phoneticPr fontId="4"/>
  </si>
  <si>
    <t>高収益作物定着促進支援※8</t>
    <rPh sb="0" eb="11">
      <t>コウシュウエキサクモツテイチャクソクシンシエン</t>
    </rPh>
    <phoneticPr fontId="4"/>
  </si>
  <si>
    <t>畑作物定着促進支援</t>
    <rPh sb="0" eb="9">
      <t>ハタサクモツテイチャクソクシンシエン</t>
    </rPh>
    <phoneticPr fontId="4"/>
  </si>
  <si>
    <t>交付方式
（一括交付方式を希望する場合は
○）
※9</t>
    <rPh sb="0" eb="2">
      <t>コウフ</t>
    </rPh>
    <rPh sb="2" eb="4">
      <t>ホウシキ</t>
    </rPh>
    <rPh sb="6" eb="10">
      <t>イッカツコウフ</t>
    </rPh>
    <rPh sb="10" eb="12">
      <t>ホウシキ</t>
    </rPh>
    <rPh sb="13" eb="15">
      <t>キボウ</t>
    </rPh>
    <rPh sb="17" eb="19">
      <t>バアイ</t>
    </rPh>
    <phoneticPr fontId="4"/>
  </si>
  <si>
    <t xml:space="preserve">要望額
（一括）
※10
</t>
    <rPh sb="0" eb="3">
      <t>ヨウボウガク</t>
    </rPh>
    <rPh sb="5" eb="7">
      <t>イッカツ</t>
    </rPh>
    <phoneticPr fontId="4"/>
  </si>
  <si>
    <t>要望額
（分割）</t>
    <rPh sb="0" eb="3">
      <t>ヨウボウガク</t>
    </rPh>
    <rPh sb="5" eb="7">
      <t>ブンカツ</t>
    </rPh>
    <phoneticPr fontId="4"/>
  </si>
  <si>
    <t>土地改良区決済金等支援</t>
    <rPh sb="0" eb="11">
      <t>トチカイリョウクケッサイキントウシエン</t>
    </rPh>
    <phoneticPr fontId="4"/>
  </si>
  <si>
    <t>ポイント</t>
    <phoneticPr fontId="4"/>
  </si>
  <si>
    <t>不採択になった場合の今後の畑地化の意向
○：あり
×：なし</t>
    <rPh sb="0" eb="3">
      <t>フサイタク</t>
    </rPh>
    <rPh sb="7" eb="9">
      <t>バアイ</t>
    </rPh>
    <rPh sb="10" eb="12">
      <t>コンゴ</t>
    </rPh>
    <rPh sb="13" eb="16">
      <t>ハタチカ</t>
    </rPh>
    <rPh sb="17" eb="19">
      <t>イコウ</t>
    </rPh>
    <phoneticPr fontId="4"/>
  </si>
  <si>
    <t>交付要件確認結果
○：要件を満たす
×：要件を満たさない</t>
    <phoneticPr fontId="4"/>
  </si>
  <si>
    <t>エラーチェック</t>
    <phoneticPr fontId="4"/>
  </si>
  <si>
    <t>要望取りまとめ</t>
    <rPh sb="0" eb="2">
      <t>ヨウボウ</t>
    </rPh>
    <rPh sb="2" eb="3">
      <t>ト</t>
    </rPh>
    <phoneticPr fontId="4"/>
  </si>
  <si>
    <t>変更後の氏名
※1</t>
    <rPh sb="0" eb="3">
      <t>ヘンコウゴ</t>
    </rPh>
    <rPh sb="4" eb="6">
      <t>シメイ</t>
    </rPh>
    <phoneticPr fontId="4"/>
  </si>
  <si>
    <t>変更後の経営所得安定対策等の交付申請者管理コード
（18桁）
※2</t>
    <rPh sb="0" eb="3">
      <t>ヘンコウゴ</t>
    </rPh>
    <rPh sb="4" eb="12">
      <t>ケイエイショトクアンテイタイサク</t>
    </rPh>
    <rPh sb="12" eb="13">
      <t>トウ</t>
    </rPh>
    <rPh sb="14" eb="19">
      <t>コウフシンセイシャ</t>
    </rPh>
    <rPh sb="19" eb="21">
      <t>カンリ</t>
    </rPh>
    <rPh sb="28" eb="29">
      <t>ケタ</t>
    </rPh>
    <phoneticPr fontId="4"/>
  </si>
  <si>
    <t>合計</t>
    <rPh sb="0" eb="2">
      <t>ゴウケイ</t>
    </rPh>
    <phoneticPr fontId="4"/>
  </si>
  <si>
    <t>取組面積</t>
    <rPh sb="0" eb="4">
      <t>トリクミメンセキ</t>
    </rPh>
    <phoneticPr fontId="4"/>
  </si>
  <si>
    <t>推進計画への位置付け</t>
    <phoneticPr fontId="4"/>
  </si>
  <si>
    <t>合計</t>
    <rPh sb="0" eb="2">
      <t>ゴウケイ</t>
    </rPh>
    <phoneticPr fontId="20"/>
  </si>
  <si>
    <t>面積</t>
    <phoneticPr fontId="4"/>
  </si>
  <si>
    <t>金額</t>
    <phoneticPr fontId="4"/>
  </si>
  <si>
    <t>地域の取組に応じた配分に係る取組</t>
    <rPh sb="0" eb="2">
      <t>チイキ</t>
    </rPh>
    <rPh sb="3" eb="5">
      <t>トリクミ</t>
    </rPh>
    <rPh sb="6" eb="7">
      <t>オウ</t>
    </rPh>
    <rPh sb="9" eb="11">
      <t>ハイブン</t>
    </rPh>
    <rPh sb="12" eb="13">
      <t>カカ</t>
    </rPh>
    <rPh sb="14" eb="16">
      <t>トリクミ</t>
    </rPh>
    <phoneticPr fontId="4"/>
  </si>
  <si>
    <t>単価</t>
    <rPh sb="0" eb="2">
      <t>タンカ</t>
    </rPh>
    <phoneticPr fontId="4"/>
  </si>
  <si>
    <t>確認項目①（経安コードの記入有無）</t>
    <rPh sb="0" eb="4">
      <t>カクニンコウモク</t>
    </rPh>
    <rPh sb="6" eb="7">
      <t>ケイ</t>
    </rPh>
    <rPh sb="7" eb="8">
      <t>アン</t>
    </rPh>
    <rPh sb="12" eb="14">
      <t>キニュウ</t>
    </rPh>
    <rPh sb="14" eb="16">
      <t>ウム</t>
    </rPh>
    <phoneticPr fontId="4"/>
  </si>
  <si>
    <t>確認項目②（経安コードが文字列か）</t>
    <rPh sb="0" eb="4">
      <t>カクニンコウモク</t>
    </rPh>
    <rPh sb="6" eb="7">
      <t>ケイ</t>
    </rPh>
    <rPh sb="7" eb="8">
      <t>アン</t>
    </rPh>
    <rPh sb="12" eb="15">
      <t>モジレツ</t>
    </rPh>
    <phoneticPr fontId="4"/>
  </si>
  <si>
    <t>確認項目③（定着促進支援面積の記入有無）</t>
    <rPh sb="0" eb="4">
      <t>カクニンコウモク</t>
    </rPh>
    <rPh sb="15" eb="17">
      <t>キニュウ</t>
    </rPh>
    <rPh sb="17" eb="19">
      <t>ウム</t>
    </rPh>
    <phoneticPr fontId="4"/>
  </si>
  <si>
    <t>確認項目④（畑地化支援面積と定着促進支援面積の整合性）</t>
    <rPh sb="0" eb="4">
      <t>カクニンコウモク</t>
    </rPh>
    <rPh sb="14" eb="22">
      <t>テイチャクソクシンシエンメンセキ</t>
    </rPh>
    <rPh sb="23" eb="26">
      <t>セイゴウセイ</t>
    </rPh>
    <phoneticPr fontId="4"/>
  </si>
  <si>
    <t>確認項目⑤（決済金・別紙様式１と様式2-2との整合性）</t>
    <rPh sb="0" eb="4">
      <t>カクニンコウモク</t>
    </rPh>
    <rPh sb="6" eb="9">
      <t>ケッサイキン</t>
    </rPh>
    <rPh sb="10" eb="12">
      <t>ベッシ</t>
    </rPh>
    <rPh sb="12" eb="14">
      <t>ヨウシキ</t>
    </rPh>
    <phoneticPr fontId="4"/>
  </si>
  <si>
    <t>確認項目⑥（畑地化支援と決済金支援の整合性）</t>
    <rPh sb="6" eb="9">
      <t>ケッサイキン</t>
    </rPh>
    <rPh sb="9" eb="11">
      <t>シエン</t>
    </rPh>
    <phoneticPr fontId="4"/>
  </si>
  <si>
    <t>確認項目⑦（内報額と配分予定額との差）</t>
    <rPh sb="0" eb="4">
      <t>カクニンコウモク</t>
    </rPh>
    <phoneticPr fontId="4"/>
  </si>
  <si>
    <t>確認項目⑧（産地交付金活用実績の記入の有無）</t>
    <rPh sb="13" eb="15">
      <t>ジッセキ</t>
    </rPh>
    <rPh sb="16" eb="18">
      <t>キニュウ</t>
    </rPh>
    <rPh sb="19" eb="21">
      <t>ウム</t>
    </rPh>
    <phoneticPr fontId="4"/>
  </si>
  <si>
    <t>高収益作物</t>
    <rPh sb="0" eb="3">
      <t>コウシュウエキ</t>
    </rPh>
    <rPh sb="3" eb="5">
      <t>サクモツ</t>
    </rPh>
    <phoneticPr fontId="19"/>
  </si>
  <si>
    <t>その他作物</t>
    <rPh sb="2" eb="3">
      <t>タ</t>
    </rPh>
    <rPh sb="3" eb="5">
      <t>サクモツ</t>
    </rPh>
    <phoneticPr fontId="19"/>
  </si>
  <si>
    <t>決済金</t>
    <phoneticPr fontId="4"/>
  </si>
  <si>
    <t>合計
（a）
※3</t>
    <rPh sb="0" eb="2">
      <t>ゴウケイ</t>
    </rPh>
    <phoneticPr fontId="4"/>
  </si>
  <si>
    <t>総合計
（a）
※3</t>
    <rPh sb="0" eb="3">
      <t>ソウゴウケイ</t>
    </rPh>
    <phoneticPr fontId="4"/>
  </si>
  <si>
    <t>加工・業務用</t>
    <rPh sb="0" eb="2">
      <t>カコウ</t>
    </rPh>
    <rPh sb="3" eb="6">
      <t>ギョウムヨウ</t>
    </rPh>
    <phoneticPr fontId="4"/>
  </si>
  <si>
    <t>加工・業務用以外</t>
    <rPh sb="0" eb="2">
      <t>カコウ</t>
    </rPh>
    <rPh sb="3" eb="8">
      <t>ギョウムヨウイガイ</t>
    </rPh>
    <phoneticPr fontId="4"/>
  </si>
  <si>
    <t>推進計画
位置付け
（該当は○）
※7</t>
    <rPh sb="0" eb="2">
      <t>スイシン</t>
    </rPh>
    <rPh sb="2" eb="4">
      <t>ケイカク</t>
    </rPh>
    <rPh sb="5" eb="8">
      <t>イチヅ</t>
    </rPh>
    <rPh sb="11" eb="13">
      <t>ガイトウ</t>
    </rPh>
    <phoneticPr fontId="4"/>
  </si>
  <si>
    <t>麦
（㎡）</t>
    <rPh sb="0" eb="1">
      <t>ムギ</t>
    </rPh>
    <phoneticPr fontId="4"/>
  </si>
  <si>
    <t>大豆
（㎡）</t>
    <rPh sb="0" eb="2">
      <t>ダイズ</t>
    </rPh>
    <phoneticPr fontId="4"/>
  </si>
  <si>
    <t>飼料作物（子実用とうもろこし以外）
（㎡）</t>
    <rPh sb="0" eb="4">
      <t>シリョウサクモツ</t>
    </rPh>
    <rPh sb="5" eb="8">
      <t>シジツヨウ</t>
    </rPh>
    <rPh sb="14" eb="16">
      <t>イガイ</t>
    </rPh>
    <phoneticPr fontId="4"/>
  </si>
  <si>
    <t>飼料作物
（子実用とうもろこし）
（㎡）</t>
    <rPh sb="0" eb="4">
      <t>シリョウサクモツ</t>
    </rPh>
    <rPh sb="6" eb="9">
      <t>シジツヨウ</t>
    </rPh>
    <phoneticPr fontId="4"/>
  </si>
  <si>
    <t>子実用とうもろこし（飼料作物以外）
（㎡）</t>
    <rPh sb="0" eb="3">
      <t>シジツヨウ</t>
    </rPh>
    <rPh sb="10" eb="14">
      <t>シリョウサクモツ</t>
    </rPh>
    <rPh sb="14" eb="16">
      <t>イガイ</t>
    </rPh>
    <phoneticPr fontId="4"/>
  </si>
  <si>
    <t>そば
（㎡）</t>
    <phoneticPr fontId="4"/>
  </si>
  <si>
    <t>なたね
（㎡）</t>
    <phoneticPr fontId="4"/>
  </si>
  <si>
    <t>その他
（㎡）</t>
    <rPh sb="2" eb="3">
      <t>タ</t>
    </rPh>
    <phoneticPr fontId="4"/>
  </si>
  <si>
    <t>地区除外決済金</t>
    <rPh sb="0" eb="2">
      <t>チク</t>
    </rPh>
    <rPh sb="2" eb="4">
      <t>ジョガイ</t>
    </rPh>
    <rPh sb="4" eb="7">
      <t>ケッサイキン</t>
    </rPh>
    <phoneticPr fontId="4"/>
  </si>
  <si>
    <t>畑地化協力金</t>
    <phoneticPr fontId="4"/>
  </si>
  <si>
    <t>ア</t>
    <phoneticPr fontId="4"/>
  </si>
  <si>
    <t>イ</t>
    <phoneticPr fontId="4"/>
  </si>
  <si>
    <t>ウ</t>
    <phoneticPr fontId="4"/>
  </si>
  <si>
    <t>エ</t>
    <phoneticPr fontId="4"/>
  </si>
  <si>
    <t>オ</t>
    <phoneticPr fontId="4"/>
  </si>
  <si>
    <t>有無
（○：あり
×：なし）</t>
    <rPh sb="0" eb="2">
      <t>ウム</t>
    </rPh>
    <phoneticPr fontId="4"/>
  </si>
  <si>
    <t>実面積
（基幹）
（a）</t>
    <rPh sb="0" eb="1">
      <t>ジツ</t>
    </rPh>
    <rPh sb="1" eb="3">
      <t>メンセキ</t>
    </rPh>
    <rPh sb="5" eb="7">
      <t>キカン</t>
    </rPh>
    <phoneticPr fontId="4"/>
  </si>
  <si>
    <t>金額
（円）</t>
    <rPh sb="0" eb="2">
      <t>キンガク</t>
    </rPh>
    <rPh sb="4" eb="5">
      <t>エン</t>
    </rPh>
    <phoneticPr fontId="4"/>
  </si>
  <si>
    <t>畑作物</t>
    <rPh sb="0" eb="3">
      <t>ハタサクモツ</t>
    </rPh>
    <phoneticPr fontId="4"/>
  </si>
  <si>
    <t>高収益作物</t>
    <rPh sb="0" eb="5">
      <t>コウシュウエキサクモツ</t>
    </rPh>
    <phoneticPr fontId="4"/>
  </si>
  <si>
    <t>その他</t>
    <rPh sb="2" eb="3">
      <t>タ</t>
    </rPh>
    <phoneticPr fontId="4"/>
  </si>
  <si>
    <t>その他のうち新市場開拓用米の作付</t>
    <rPh sb="2" eb="3">
      <t>タ</t>
    </rPh>
    <rPh sb="6" eb="7">
      <t>シン</t>
    </rPh>
    <rPh sb="7" eb="9">
      <t>シジョウ</t>
    </rPh>
    <rPh sb="9" eb="11">
      <t>カイタク</t>
    </rPh>
    <rPh sb="11" eb="12">
      <t>ヨウ</t>
    </rPh>
    <rPh sb="12" eb="13">
      <t>マイ</t>
    </rPh>
    <rPh sb="14" eb="16">
      <t>サクツケ</t>
    </rPh>
    <phoneticPr fontId="4"/>
  </si>
  <si>
    <t>その他のうち新市場開拓用米の複数年契約</t>
    <rPh sb="2" eb="3">
      <t>タ</t>
    </rPh>
    <rPh sb="6" eb="9">
      <t>シンシジョウ</t>
    </rPh>
    <rPh sb="9" eb="13">
      <t>カイタクヨウマイ</t>
    </rPh>
    <rPh sb="14" eb="19">
      <t>フクスウネンケイヤク</t>
    </rPh>
    <phoneticPr fontId="4"/>
  </si>
  <si>
    <t>高収益作物</t>
    <rPh sb="0" eb="3">
      <t>コウシュウエキ</t>
    </rPh>
    <rPh sb="3" eb="5">
      <t>サクモツ</t>
    </rPh>
    <phoneticPr fontId="4"/>
  </si>
  <si>
    <t>その他
（円/10a）</t>
    <rPh sb="2" eb="3">
      <t>タ</t>
    </rPh>
    <phoneticPr fontId="4"/>
  </si>
  <si>
    <t>"C"+経営所得安定対策等の交付申請者管理コード</t>
    <phoneticPr fontId="4"/>
  </si>
  <si>
    <t>チェック欄</t>
    <rPh sb="4" eb="5">
      <t>ラン</t>
    </rPh>
    <phoneticPr fontId="4"/>
  </si>
  <si>
    <t>備考欄</t>
    <rPh sb="0" eb="3">
      <t>ビコウラン</t>
    </rPh>
    <phoneticPr fontId="4"/>
  </si>
  <si>
    <t>経安コード下３桁</t>
    <rPh sb="0" eb="1">
      <t>ケイ</t>
    </rPh>
    <rPh sb="1" eb="2">
      <t>アン</t>
    </rPh>
    <rPh sb="5" eb="6">
      <t>シモ</t>
    </rPh>
    <rPh sb="7" eb="8">
      <t>ケタ</t>
    </rPh>
    <phoneticPr fontId="4"/>
  </si>
  <si>
    <t>畑地化支援面積</t>
    <rPh sb="0" eb="3">
      <t>ハタチカ</t>
    </rPh>
    <phoneticPr fontId="4"/>
  </si>
  <si>
    <t>定着促進支援面積</t>
    <phoneticPr fontId="4"/>
  </si>
  <si>
    <t>その他作物</t>
    <rPh sb="2" eb="3">
      <t>タ</t>
    </rPh>
    <rPh sb="3" eb="5">
      <t>サクモツ</t>
    </rPh>
    <phoneticPr fontId="4"/>
  </si>
  <si>
    <t>配分予定額</t>
    <phoneticPr fontId="4"/>
  </si>
  <si>
    <t>配分対象面積</t>
    <rPh sb="2" eb="4">
      <t>タイショウ</t>
    </rPh>
    <rPh sb="4" eb="6">
      <t>メンセキ</t>
    </rPh>
    <phoneticPr fontId="4"/>
  </si>
  <si>
    <t>畑地化支援面積</t>
    <rPh sb="0" eb="3">
      <t>ハタチカ</t>
    </rPh>
    <rPh sb="3" eb="7">
      <t>シエンメンセキ</t>
    </rPh>
    <phoneticPr fontId="4"/>
  </si>
  <si>
    <t>決済金支援面積</t>
    <rPh sb="0" eb="5">
      <t>ケッサイキンシエン</t>
    </rPh>
    <rPh sb="5" eb="7">
      <t>メンセキ</t>
    </rPh>
    <phoneticPr fontId="4"/>
  </si>
  <si>
    <t>備考欄</t>
    <rPh sb="0" eb="2">
      <t>ビコウ</t>
    </rPh>
    <rPh sb="2" eb="3">
      <t>ラン</t>
    </rPh>
    <phoneticPr fontId="4"/>
  </si>
  <si>
    <t>畑地化支援・定着促進支援
（内報額－配分予定額）</t>
    <phoneticPr fontId="4"/>
  </si>
  <si>
    <t>土地改良区決済金等支援
（内報額－配分予定額））</t>
    <rPh sb="0" eb="5">
      <t>トチカイリョウク</t>
    </rPh>
    <rPh sb="5" eb="9">
      <t>ケッサイキントウ</t>
    </rPh>
    <rPh sb="9" eb="11">
      <t>シエン</t>
    </rPh>
    <phoneticPr fontId="4"/>
  </si>
  <si>
    <t>小計
（分割）</t>
    <rPh sb="0" eb="2">
      <t>ショウケイ</t>
    </rPh>
    <rPh sb="4" eb="6">
      <t>ブンカツ</t>
    </rPh>
    <phoneticPr fontId="4"/>
  </si>
  <si>
    <t>畑地化支援</t>
    <rPh sb="0" eb="5">
      <t>ハタチカシエン</t>
    </rPh>
    <phoneticPr fontId="4"/>
  </si>
  <si>
    <t>定着促進支援</t>
    <rPh sb="0" eb="6">
      <t>テイチャクソクシンシエン</t>
    </rPh>
    <phoneticPr fontId="4"/>
  </si>
  <si>
    <t>小計
（分割）</t>
    <rPh sb="0" eb="1">
      <t>ショウ</t>
    </rPh>
    <rPh sb="1" eb="2">
      <t>ケイ</t>
    </rPh>
    <rPh sb="4" eb="6">
      <t>ブンカツ</t>
    </rPh>
    <phoneticPr fontId="4"/>
  </si>
  <si>
    <t>合計
（３万円/10a対象面積）
（a）※3</t>
    <rPh sb="0" eb="2">
      <t>ゴウケイ</t>
    </rPh>
    <phoneticPr fontId="4"/>
  </si>
  <si>
    <t>野菜
（㎡）</t>
    <rPh sb="0" eb="2">
      <t>ヤサイ</t>
    </rPh>
    <phoneticPr fontId="4"/>
  </si>
  <si>
    <t>果樹
（㎡）</t>
    <rPh sb="0" eb="2">
      <t>カジュ</t>
    </rPh>
    <phoneticPr fontId="4"/>
  </si>
  <si>
    <t>合計
（２万円/10a対象面積）
（a）※3</t>
    <rPh sb="0" eb="2">
      <t>ゴウケイ</t>
    </rPh>
    <phoneticPr fontId="4"/>
  </si>
  <si>
    <t>花き・花木
（㎡）</t>
    <rPh sb="0" eb="1">
      <t>カ</t>
    </rPh>
    <rPh sb="3" eb="5">
      <t>カボク</t>
    </rPh>
    <phoneticPr fontId="4"/>
  </si>
  <si>
    <t>要望額</t>
    <rPh sb="0" eb="3">
      <t>ヨウボウガク</t>
    </rPh>
    <phoneticPr fontId="4"/>
  </si>
  <si>
    <t>対象面積</t>
    <rPh sb="0" eb="2">
      <t>タイショウ</t>
    </rPh>
    <rPh sb="2" eb="4">
      <t>メンセキ</t>
    </rPh>
    <phoneticPr fontId="4"/>
  </si>
  <si>
    <t>７ha以上</t>
    <rPh sb="3" eb="5">
      <t>イジョウ</t>
    </rPh>
    <phoneticPr fontId="4"/>
  </si>
  <si>
    <t>５ha以上</t>
    <rPh sb="3" eb="4">
      <t>イ</t>
    </rPh>
    <phoneticPr fontId="4"/>
  </si>
  <si>
    <t>３ha以上</t>
    <rPh sb="3" eb="5">
      <t>イジョウ</t>
    </rPh>
    <phoneticPr fontId="4"/>
  </si>
  <si>
    <t>１ha以上</t>
    <rPh sb="3" eb="5">
      <t>イジョウ</t>
    </rPh>
    <phoneticPr fontId="4"/>
  </si>
  <si>
    <t>１ha未満</t>
    <rPh sb="3" eb="5">
      <t>ミマン</t>
    </rPh>
    <phoneticPr fontId="4"/>
  </si>
  <si>
    <t>麦</t>
    <rPh sb="0" eb="1">
      <t>ムギ</t>
    </rPh>
    <phoneticPr fontId="4"/>
  </si>
  <si>
    <t>大豆</t>
    <rPh sb="0" eb="2">
      <t>ダイズ</t>
    </rPh>
    <phoneticPr fontId="4"/>
  </si>
  <si>
    <t>飼料作物（子実用とうもろこし以外）</t>
    <rPh sb="0" eb="4">
      <t>シリョウサクモツ</t>
    </rPh>
    <rPh sb="5" eb="8">
      <t>シジツヨウ</t>
    </rPh>
    <rPh sb="13" eb="15">
      <t>イガイ</t>
    </rPh>
    <phoneticPr fontId="4"/>
  </si>
  <si>
    <t>飼料作物（子実用とうもろこし）</t>
    <rPh sb="0" eb="4">
      <t>シリョウサクモツ</t>
    </rPh>
    <rPh sb="5" eb="8">
      <t>シジツヨウ</t>
    </rPh>
    <phoneticPr fontId="4"/>
  </si>
  <si>
    <t>子実用とうもろこし（飼料作物以外）</t>
    <rPh sb="0" eb="3">
      <t>シジツヨウ</t>
    </rPh>
    <rPh sb="10" eb="14">
      <t>シリョウサクモツ</t>
    </rPh>
    <rPh sb="14" eb="16">
      <t>イガイ</t>
    </rPh>
    <phoneticPr fontId="4"/>
  </si>
  <si>
    <t>そば</t>
    <phoneticPr fontId="4"/>
  </si>
  <si>
    <t>なたね</t>
    <phoneticPr fontId="4"/>
  </si>
  <si>
    <t>野菜</t>
    <phoneticPr fontId="4"/>
  </si>
  <si>
    <t>果樹</t>
    <phoneticPr fontId="4"/>
  </si>
  <si>
    <t>花き・花木</t>
    <phoneticPr fontId="4"/>
  </si>
  <si>
    <t>その他</t>
    <phoneticPr fontId="4"/>
  </si>
  <si>
    <t>実面積（基幹）（a）</t>
  </si>
  <si>
    <t>助成対象面積（a）</t>
    <phoneticPr fontId="4"/>
  </si>
  <si>
    <t>合計
（円）</t>
    <rPh sb="0" eb="2">
      <t>ゴウケイ</t>
    </rPh>
    <rPh sb="4" eb="5">
      <t>エン</t>
    </rPh>
    <phoneticPr fontId="4"/>
  </si>
  <si>
    <t>麦
（円）</t>
    <rPh sb="0" eb="1">
      <t>ムギ</t>
    </rPh>
    <rPh sb="3" eb="4">
      <t>エン</t>
    </rPh>
    <phoneticPr fontId="4"/>
  </si>
  <si>
    <t>大豆
（円）</t>
    <rPh sb="0" eb="2">
      <t>ダイズ</t>
    </rPh>
    <rPh sb="4" eb="5">
      <t>エン</t>
    </rPh>
    <phoneticPr fontId="4"/>
  </si>
  <si>
    <t>飼料作物（子実用とうもろこし以外）
（円）</t>
    <rPh sb="0" eb="4">
      <t>シリョウサクモツ</t>
    </rPh>
    <rPh sb="5" eb="8">
      <t>シジツヨウ</t>
    </rPh>
    <rPh sb="14" eb="16">
      <t>イガイ</t>
    </rPh>
    <rPh sb="19" eb="20">
      <t>エン</t>
    </rPh>
    <phoneticPr fontId="4"/>
  </si>
  <si>
    <t>飼料作物
（子実用とうもろこし）
（円）</t>
    <rPh sb="0" eb="4">
      <t>シリョウサクモツ</t>
    </rPh>
    <rPh sb="6" eb="9">
      <t>シジツヨウ</t>
    </rPh>
    <rPh sb="18" eb="19">
      <t>エン</t>
    </rPh>
    <phoneticPr fontId="4"/>
  </si>
  <si>
    <t>子実用とうもろこし（飼料作物以外）
（円）</t>
    <rPh sb="0" eb="3">
      <t>シジツヨウ</t>
    </rPh>
    <rPh sb="10" eb="14">
      <t>シリョウサクモツ</t>
    </rPh>
    <rPh sb="14" eb="16">
      <t>イガイ</t>
    </rPh>
    <rPh sb="19" eb="20">
      <t>エン</t>
    </rPh>
    <phoneticPr fontId="4"/>
  </si>
  <si>
    <t>そば
（円）</t>
    <rPh sb="4" eb="5">
      <t>エン</t>
    </rPh>
    <phoneticPr fontId="4"/>
  </si>
  <si>
    <t>なたね
（円）</t>
    <rPh sb="5" eb="6">
      <t>エン</t>
    </rPh>
    <phoneticPr fontId="4"/>
  </si>
  <si>
    <t>その他
（円）</t>
    <rPh sb="2" eb="3">
      <t>タ</t>
    </rPh>
    <rPh sb="5" eb="6">
      <t>エン</t>
    </rPh>
    <phoneticPr fontId="4"/>
  </si>
  <si>
    <t>野菜
（円）</t>
    <rPh sb="4" eb="5">
      <t>エン</t>
    </rPh>
    <phoneticPr fontId="4"/>
  </si>
  <si>
    <t>果樹
（円）</t>
    <rPh sb="4" eb="5">
      <t>エン</t>
    </rPh>
    <phoneticPr fontId="4"/>
  </si>
  <si>
    <t>花き・花木
（円）</t>
    <rPh sb="7" eb="8">
      <t>エン</t>
    </rPh>
    <phoneticPr fontId="4"/>
  </si>
  <si>
    <t>その他
（円）</t>
    <rPh sb="5" eb="6">
      <t>エン</t>
    </rPh>
    <phoneticPr fontId="4"/>
  </si>
  <si>
    <t>金額
（円）</t>
    <phoneticPr fontId="4"/>
  </si>
  <si>
    <t>面積</t>
    <rPh sb="0" eb="2">
      <t>メンセキ</t>
    </rPh>
    <phoneticPr fontId="4"/>
  </si>
  <si>
    <t>金額</t>
    <rPh sb="0" eb="2">
      <t>キンガク</t>
    </rPh>
    <phoneticPr fontId="4"/>
  </si>
  <si>
    <t>麦
（円/10a）</t>
    <rPh sb="0" eb="1">
      <t>ムギ</t>
    </rPh>
    <rPh sb="3" eb="4">
      <t>エン</t>
    </rPh>
    <phoneticPr fontId="4"/>
  </si>
  <si>
    <t>大豆
（円/10a）</t>
    <rPh sb="0" eb="2">
      <t>ダイズ</t>
    </rPh>
    <rPh sb="4" eb="5">
      <t>エン</t>
    </rPh>
    <phoneticPr fontId="4"/>
  </si>
  <si>
    <t>飼料作物（子実用とうもろこし以外）
（円/10a）</t>
    <rPh sb="0" eb="4">
      <t>シリョウサクモツ</t>
    </rPh>
    <rPh sb="5" eb="8">
      <t>シジツヨウ</t>
    </rPh>
    <rPh sb="14" eb="16">
      <t>イガイ</t>
    </rPh>
    <rPh sb="19" eb="20">
      <t>エン</t>
    </rPh>
    <phoneticPr fontId="4"/>
  </si>
  <si>
    <t>飼料作物
（子実用とうもろこし）
（円/10a）</t>
    <rPh sb="0" eb="4">
      <t>シリョウサクモツ</t>
    </rPh>
    <rPh sb="6" eb="9">
      <t>シジツヨウ</t>
    </rPh>
    <rPh sb="18" eb="19">
      <t>エン</t>
    </rPh>
    <phoneticPr fontId="4"/>
  </si>
  <si>
    <t>子実用とうもろこし（飼料作物以外）
（円/10a）</t>
    <rPh sb="0" eb="3">
      <t>シジツヨウ</t>
    </rPh>
    <rPh sb="10" eb="14">
      <t>シリョウサクモツ</t>
    </rPh>
    <rPh sb="14" eb="16">
      <t>イガイ</t>
    </rPh>
    <rPh sb="19" eb="20">
      <t>エン</t>
    </rPh>
    <phoneticPr fontId="4"/>
  </si>
  <si>
    <t>そば
（円/10a）</t>
    <rPh sb="4" eb="5">
      <t>エン</t>
    </rPh>
    <phoneticPr fontId="4"/>
  </si>
  <si>
    <t>なたね
（円/10a）</t>
    <rPh sb="5" eb="6">
      <t>エン</t>
    </rPh>
    <phoneticPr fontId="4"/>
  </si>
  <si>
    <t>その他
（円/10a）</t>
    <rPh sb="2" eb="3">
      <t>タ</t>
    </rPh>
    <rPh sb="5" eb="6">
      <t>エン</t>
    </rPh>
    <phoneticPr fontId="4"/>
  </si>
  <si>
    <t>野菜
（円/10a）</t>
    <rPh sb="4" eb="5">
      <t>エン</t>
    </rPh>
    <phoneticPr fontId="4"/>
  </si>
  <si>
    <t>果樹
（円/10a）</t>
    <rPh sb="4" eb="5">
      <t>エン</t>
    </rPh>
    <phoneticPr fontId="4"/>
  </si>
  <si>
    <t>花き・花木
（円/10a）</t>
    <rPh sb="7" eb="8">
      <t>エン</t>
    </rPh>
    <phoneticPr fontId="4"/>
  </si>
  <si>
    <t>その他
（円/10a）</t>
    <rPh sb="5" eb="6">
      <t>エン</t>
    </rPh>
    <phoneticPr fontId="4"/>
  </si>
  <si>
    <t>（○：18桁で記入あり
×：18桁で記入なし）</t>
    <rPh sb="5" eb="6">
      <t>ケタ</t>
    </rPh>
    <rPh sb="7" eb="9">
      <t>キニュウ</t>
    </rPh>
    <rPh sb="16" eb="17">
      <t>ケタ</t>
    </rPh>
    <rPh sb="18" eb="20">
      <t>キニュウ</t>
    </rPh>
    <phoneticPr fontId="4"/>
  </si>
  <si>
    <t>（○：下３桁が000以外
×：下３桁が000）</t>
    <rPh sb="3" eb="4">
      <t>シモ</t>
    </rPh>
    <rPh sb="5" eb="6">
      <t>ケタ</t>
    </rPh>
    <rPh sb="10" eb="12">
      <t>イガイ</t>
    </rPh>
    <rPh sb="15" eb="16">
      <t>シモ</t>
    </rPh>
    <rPh sb="17" eb="18">
      <t>ケタ</t>
    </rPh>
    <phoneticPr fontId="4"/>
  </si>
  <si>
    <t>高収益作物</t>
    <phoneticPr fontId="4"/>
  </si>
  <si>
    <t>その他作物</t>
    <phoneticPr fontId="4"/>
  </si>
  <si>
    <t>高収益作物
（○：定着促進支援面積の記入あり
×：定着促進支援面積の記入なし）</t>
    <rPh sb="0" eb="5">
      <t>コウシュウエキサクモツ</t>
    </rPh>
    <rPh sb="9" eb="15">
      <t>テイチャクソクシンシエン</t>
    </rPh>
    <rPh sb="15" eb="17">
      <t>メンセキ</t>
    </rPh>
    <rPh sb="18" eb="20">
      <t>キニュウ</t>
    </rPh>
    <rPh sb="25" eb="33">
      <t>テイチャクソクシンシエンメンセキ</t>
    </rPh>
    <rPh sb="34" eb="36">
      <t>キニュウ</t>
    </rPh>
    <phoneticPr fontId="4"/>
  </si>
  <si>
    <t>その他作物
（○：定着促進支援面積の記入あり
×：定着促進支援面積の記入なし）</t>
    <rPh sb="2" eb="5">
      <t>タサクモツ</t>
    </rPh>
    <phoneticPr fontId="4"/>
  </si>
  <si>
    <t>畑地化支援面積</t>
    <rPh sb="0" eb="3">
      <t>ハタチカ</t>
    </rPh>
    <rPh sb="3" eb="5">
      <t>シエン</t>
    </rPh>
    <rPh sb="5" eb="7">
      <t>メンセキ</t>
    </rPh>
    <phoneticPr fontId="4"/>
  </si>
  <si>
    <t>定着促進支援面積</t>
    <rPh sb="0" eb="4">
      <t>テイチャクソクシン</t>
    </rPh>
    <rPh sb="4" eb="6">
      <t>シエン</t>
    </rPh>
    <rPh sb="6" eb="8">
      <t>メンセキ</t>
    </rPh>
    <phoneticPr fontId="4"/>
  </si>
  <si>
    <t>差</t>
    <rPh sb="0" eb="1">
      <t>サ</t>
    </rPh>
    <phoneticPr fontId="4"/>
  </si>
  <si>
    <t>定着促進
/畑地化</t>
    <rPh sb="0" eb="4">
      <t>テイチャクソクシン</t>
    </rPh>
    <rPh sb="6" eb="8">
      <t>ハタチ</t>
    </rPh>
    <rPh sb="8" eb="9">
      <t>カ</t>
    </rPh>
    <phoneticPr fontId="4"/>
  </si>
  <si>
    <t>定着促進
/畑地化</t>
    <phoneticPr fontId="4"/>
  </si>
  <si>
    <t>高収益作物
（○：畑地化　≧　定着促進
×：畑地化　＜　定着促進）</t>
    <rPh sb="9" eb="12">
      <t>ハタチカ</t>
    </rPh>
    <rPh sb="15" eb="17">
      <t>テイチャク</t>
    </rPh>
    <rPh sb="17" eb="19">
      <t>ソクシン</t>
    </rPh>
    <rPh sb="22" eb="25">
      <t>ハタチカ</t>
    </rPh>
    <rPh sb="28" eb="29">
      <t>キ</t>
    </rPh>
    <rPh sb="29" eb="31">
      <t>ソクシン</t>
    </rPh>
    <phoneticPr fontId="4"/>
  </si>
  <si>
    <t xml:space="preserve">（参考・高収益）
△：畑地化面積に占める定着促進支援面積の割合が60％未満 </t>
    <rPh sb="4" eb="7">
      <t>コウシュウエキ</t>
    </rPh>
    <rPh sb="35" eb="37">
      <t>ミマン</t>
    </rPh>
    <phoneticPr fontId="4"/>
  </si>
  <si>
    <t>その他作物
（○：畑地化　≧　定着促進
×：畑地化　＜　定着促進）</t>
    <phoneticPr fontId="4"/>
  </si>
  <si>
    <t>（参考・その他）
△：畑地化面積に占める定着促進支援面積の割合が60％未満</t>
    <rPh sb="6" eb="7">
      <t>タ</t>
    </rPh>
    <rPh sb="35" eb="37">
      <t>ミマン</t>
    </rPh>
    <phoneticPr fontId="4"/>
  </si>
  <si>
    <t>合計</t>
    <phoneticPr fontId="4"/>
  </si>
  <si>
    <t>うち地区除外
決済金</t>
    <rPh sb="2" eb="4">
      <t>チク</t>
    </rPh>
    <rPh sb="4" eb="6">
      <t>ジョガイ</t>
    </rPh>
    <rPh sb="7" eb="10">
      <t>ケッサイキン</t>
    </rPh>
    <phoneticPr fontId="4"/>
  </si>
  <si>
    <t>うち畑地化協力金</t>
    <rPh sb="2" eb="5">
      <t>ハタチカ</t>
    </rPh>
    <rPh sb="5" eb="8">
      <t>キョウリョクキン</t>
    </rPh>
    <phoneticPr fontId="4"/>
  </si>
  <si>
    <t xml:space="preserve">
配分予定額（○：別紙様式１＝様式2-2
×：別紙様式１≠様式2-2）</t>
    <rPh sb="9" eb="11">
      <t>ベッシ</t>
    </rPh>
    <rPh sb="11" eb="13">
      <t>ヨウシキ</t>
    </rPh>
    <rPh sb="15" eb="17">
      <t>ヨウシキ</t>
    </rPh>
    <rPh sb="23" eb="25">
      <t>ベッシ</t>
    </rPh>
    <rPh sb="25" eb="27">
      <t>ヨウシキ</t>
    </rPh>
    <rPh sb="29" eb="31">
      <t>ヨウシキ</t>
    </rPh>
    <phoneticPr fontId="4"/>
  </si>
  <si>
    <t>配分対象面積（○：様式2-2≦ 別紙様式１畑地化
△：別紙様式１畑地化＜様式2-2≦別紙様式１畑地化×1.055（畦畔率））
×：別紙様式１×1.055＜様式2-2）</t>
    <rPh sb="9" eb="11">
      <t>ヨウシキ</t>
    </rPh>
    <rPh sb="16" eb="18">
      <t>ベッシ</t>
    </rPh>
    <rPh sb="18" eb="20">
      <t>ヨウシキ</t>
    </rPh>
    <rPh sb="21" eb="24">
      <t>ハタチカ</t>
    </rPh>
    <rPh sb="27" eb="29">
      <t>ベッシ</t>
    </rPh>
    <rPh sb="29" eb="31">
      <t>ヨウシキ</t>
    </rPh>
    <rPh sb="32" eb="35">
      <t>ハタチカ</t>
    </rPh>
    <rPh sb="36" eb="38">
      <t>ヨウシキ</t>
    </rPh>
    <rPh sb="42" eb="44">
      <t>ベッシ</t>
    </rPh>
    <rPh sb="44" eb="46">
      <t>ヨウシキ</t>
    </rPh>
    <rPh sb="47" eb="50">
      <t>ハタチカ</t>
    </rPh>
    <rPh sb="57" eb="60">
      <t>ケイハンリツ</t>
    </rPh>
    <rPh sb="65" eb="67">
      <t>ベッシ</t>
    </rPh>
    <rPh sb="67" eb="69">
      <t>ヨウシキ</t>
    </rPh>
    <rPh sb="77" eb="79">
      <t>ヨウシキ</t>
    </rPh>
    <phoneticPr fontId="4"/>
  </si>
  <si>
    <t>○：畑地化支援と決済金支援の両方に申請
×：決済金支援のみ申請</t>
    <rPh sb="2" eb="5">
      <t>ハタチカ</t>
    </rPh>
    <rPh sb="5" eb="7">
      <t>シエン</t>
    </rPh>
    <rPh sb="8" eb="13">
      <t>ケッサイキンシエン</t>
    </rPh>
    <rPh sb="14" eb="16">
      <t>リョウホウ</t>
    </rPh>
    <rPh sb="17" eb="19">
      <t>シンセイ</t>
    </rPh>
    <phoneticPr fontId="4"/>
  </si>
  <si>
    <t>畑地化支援・定着促進支援
（○：要望調査以内
×：要望調査より大）</t>
    <phoneticPr fontId="4"/>
  </si>
  <si>
    <t>土地改良区決済金等支援
（○：要望調査以内
×：要望調査より大）</t>
    <phoneticPr fontId="4"/>
  </si>
  <si>
    <t>（○：面積・金額の記入あり
×：面積あるいは金額の記入なし）</t>
    <rPh sb="3" eb="5">
      <t>メンセキ</t>
    </rPh>
    <rPh sb="6" eb="8">
      <t>キンガク</t>
    </rPh>
    <rPh sb="9" eb="11">
      <t>キニュウ</t>
    </rPh>
    <rPh sb="16" eb="18">
      <t>メンセキ</t>
    </rPh>
    <rPh sb="22" eb="24">
      <t>キンガク</t>
    </rPh>
    <rPh sb="25" eb="27">
      <t>キニュウ</t>
    </rPh>
    <phoneticPr fontId="4"/>
  </si>
  <si>
    <t>高収益作物
実面積</t>
    <phoneticPr fontId="4"/>
  </si>
  <si>
    <t>畑作物
実面積</t>
    <phoneticPr fontId="4"/>
  </si>
  <si>
    <t>その他
実面積</t>
    <rPh sb="2" eb="3">
      <t>タ</t>
    </rPh>
    <rPh sb="4" eb="7">
      <t>ジツメンセキ</t>
    </rPh>
    <phoneticPr fontId="4"/>
  </si>
  <si>
    <t>（○：畑地化≧産地交付金
×：畑地化＜産地交付金）</t>
    <phoneticPr fontId="4"/>
  </si>
  <si>
    <t>対象面積</t>
    <rPh sb="0" eb="4">
      <t>タイショウメンセキ</t>
    </rPh>
    <phoneticPr fontId="4"/>
  </si>
  <si>
    <t>要望額（分割）</t>
    <rPh sb="0" eb="3">
      <t>ヨウボウガク</t>
    </rPh>
    <rPh sb="4" eb="6">
      <t>ブンカツ</t>
    </rPh>
    <phoneticPr fontId="4"/>
  </si>
  <si>
    <t>要望額
（一括）</t>
    <rPh sb="0" eb="3">
      <t>ヨウボウガク</t>
    </rPh>
    <rPh sb="5" eb="7">
      <t>イッカツ</t>
    </rPh>
    <phoneticPr fontId="4"/>
  </si>
  <si>
    <t>対象面積
（加工業務用・
３万円/10a）</t>
    <phoneticPr fontId="4"/>
  </si>
  <si>
    <t>対象面積
（加工業務用以外・
２万円/10a）</t>
    <phoneticPr fontId="4"/>
  </si>
  <si>
    <t>対象面積</t>
    <phoneticPr fontId="4"/>
  </si>
  <si>
    <t>（円）</t>
    <rPh sb="1" eb="2">
      <t>エン</t>
    </rPh>
    <phoneticPr fontId="4"/>
  </si>
  <si>
    <t>（a）</t>
    <phoneticPr fontId="4"/>
  </si>
  <si>
    <t>実面積（基幹）（a）</t>
    <phoneticPr fontId="4"/>
  </si>
  <si>
    <t>助成対象面積（a）</t>
    <rPh sb="0" eb="2">
      <t>ジョセイ</t>
    </rPh>
    <rPh sb="2" eb="4">
      <t>タイショウ</t>
    </rPh>
    <rPh sb="4" eb="6">
      <t>メンセキ</t>
    </rPh>
    <phoneticPr fontId="4"/>
  </si>
  <si>
    <t>（％）</t>
    <phoneticPr fontId="4"/>
  </si>
  <si>
    <t>（円）</t>
    <phoneticPr fontId="4"/>
  </si>
  <si>
    <t>(円)</t>
    <phoneticPr fontId="19"/>
  </si>
  <si>
    <t>(a)</t>
    <phoneticPr fontId="19"/>
  </si>
  <si>
    <t>※１　要望者１名につき１行で、品目別・支援メニュー別の活用予定面積を記入してください。</t>
    <phoneticPr fontId="4"/>
  </si>
  <si>
    <t>※２　経営所得安定対策等の交付申請者管理コードは、18桁のコードを省略せずに記入してください。</t>
    <phoneticPr fontId="4"/>
  </si>
  <si>
    <t>※７　「推進計画位置付け（該当は○）」は、</t>
    <phoneticPr fontId="4"/>
  </si>
  <si>
    <t>　「○」を記入してください。なお、記号の「○」を記入してください。（漢数字の「○」を記入すると適切に集計されません。）</t>
    <rPh sb="17" eb="19">
      <t>キゴウ</t>
    </rPh>
    <rPh sb="24" eb="26">
      <t>キニュウ</t>
    </rPh>
    <rPh sb="34" eb="37">
      <t>カンスウジ</t>
    </rPh>
    <rPh sb="42" eb="44">
      <t>キニュウ</t>
    </rPh>
    <rPh sb="47" eb="49">
      <t>テキセツ</t>
    </rPh>
    <rPh sb="50" eb="52">
      <t>シュウケイ</t>
    </rPh>
    <phoneticPr fontId="4"/>
  </si>
  <si>
    <t>※８　「推進計画位置付け（該当は○）」で「○」を記入した場合でも、高収益作物定着促進支援の面積は、推進計画に位置付けられている面積だけでなく、高収益作物定着促進支援の活用予定面積全体を記入してください。</t>
    <phoneticPr fontId="4"/>
  </si>
  <si>
    <t>※９　「交付方式（一括交付方式を希望する場合は○）」は、一括交付方式を希望する場合は「○」を記入してください。（記入いただいた場合でも、予算額との関係上、分割交付方式となる場合があります。あらかじめご承知おきください。）
なお、記号の「○」を記入してください。（漢数字の「○」を記入すると適切に集計されません。）</t>
    <phoneticPr fontId="4"/>
  </si>
  <si>
    <t>【別紙様式２－２】</t>
    <rPh sb="1" eb="3">
      <t>ベッシ</t>
    </rPh>
    <rPh sb="3" eb="5">
      <t>ヨウシキ</t>
    </rPh>
    <phoneticPr fontId="4"/>
  </si>
  <si>
    <t>土地改良区決済金等支援要望調査表（畑地化見込農地等一覧表）</t>
    <rPh sb="17" eb="19">
      <t>ハタチ</t>
    </rPh>
    <rPh sb="19" eb="20">
      <t>カ</t>
    </rPh>
    <rPh sb="20" eb="22">
      <t>ミコ</t>
    </rPh>
    <rPh sb="22" eb="24">
      <t>ノウチ</t>
    </rPh>
    <rPh sb="24" eb="25">
      <t>トウ</t>
    </rPh>
    <rPh sb="25" eb="28">
      <t>イチランヒョウ</t>
    </rPh>
    <phoneticPr fontId="24"/>
  </si>
  <si>
    <t>地域農業再生協議会記載欄</t>
    <rPh sb="0" eb="9">
      <t>チイキノウギョウサイセイキョウギカイ</t>
    </rPh>
    <rPh sb="9" eb="12">
      <t>キサイラン</t>
    </rPh>
    <phoneticPr fontId="24"/>
  </si>
  <si>
    <t>土地改良区記載欄</t>
    <rPh sb="0" eb="5">
      <t>トチカイリョウク</t>
    </rPh>
    <rPh sb="5" eb="8">
      <t>キサイラン</t>
    </rPh>
    <phoneticPr fontId="24"/>
  </si>
  <si>
    <t>要望額</t>
    <rPh sb="0" eb="3">
      <t>ヨウボウガク</t>
    </rPh>
    <phoneticPr fontId="24"/>
  </si>
  <si>
    <t>"C"+経営所得安定対策等の
交付申請者管理コード（18桁）</t>
    <phoneticPr fontId="4"/>
  </si>
  <si>
    <t>県名</t>
    <rPh sb="0" eb="2">
      <t>ケンメイ</t>
    </rPh>
    <phoneticPr fontId="4"/>
  </si>
  <si>
    <t>対象地所在（地番まで記入）</t>
    <rPh sb="0" eb="3">
      <t>タイショウチ</t>
    </rPh>
    <rPh sb="3" eb="5">
      <t>ショザイ</t>
    </rPh>
    <rPh sb="6" eb="8">
      <t>チバン</t>
    </rPh>
    <rPh sb="10" eb="12">
      <t>キニュウ</t>
    </rPh>
    <phoneticPr fontId="24"/>
  </si>
  <si>
    <t>経営所得安定対策等の
交付申請者管理コード（18桁）</t>
    <phoneticPr fontId="24"/>
  </si>
  <si>
    <t>氏名</t>
    <rPh sb="0" eb="2">
      <t>シメイ</t>
    </rPh>
    <phoneticPr fontId="24"/>
  </si>
  <si>
    <t>継承等で変更があった場合</t>
    <phoneticPr fontId="4"/>
  </si>
  <si>
    <t>畑地化見込面積（㎡）</t>
    <rPh sb="0" eb="2">
      <t>ハタチ</t>
    </rPh>
    <rPh sb="2" eb="3">
      <t>カ</t>
    </rPh>
    <rPh sb="3" eb="5">
      <t>ミコ</t>
    </rPh>
    <rPh sb="5" eb="7">
      <t>メンセキ</t>
    </rPh>
    <phoneticPr fontId="24"/>
  </si>
  <si>
    <t>改良区名</t>
    <rPh sb="0" eb="4">
      <t>カイリョウクメイ</t>
    </rPh>
    <phoneticPr fontId="4"/>
  </si>
  <si>
    <t>種別</t>
    <rPh sb="0" eb="2">
      <t>シュベツ</t>
    </rPh>
    <phoneticPr fontId="24"/>
  </si>
  <si>
    <t>単価
（円/10a）</t>
    <rPh sb="0" eb="2">
      <t>タンカ</t>
    </rPh>
    <rPh sb="4" eb="5">
      <t>エン</t>
    </rPh>
    <phoneticPr fontId="24"/>
  </si>
  <si>
    <r>
      <t xml:space="preserve">算定方法
</t>
    </r>
    <r>
      <rPr>
        <sz val="9"/>
        <color theme="1"/>
        <rFont val="ＭＳ 明朝"/>
        <family val="1"/>
        <charset val="128"/>
      </rPr>
      <t>（記載要領の
各項から選択）</t>
    </r>
    <rPh sb="0" eb="2">
      <t>サンテイ</t>
    </rPh>
    <rPh sb="2" eb="4">
      <t>ホウホウ</t>
    </rPh>
    <rPh sb="6" eb="10">
      <t>キサイヨウリョウ</t>
    </rPh>
    <rPh sb="12" eb="13">
      <t>カク</t>
    </rPh>
    <rPh sb="13" eb="14">
      <t>コウ</t>
    </rPh>
    <rPh sb="16" eb="18">
      <t>センタク</t>
    </rPh>
    <phoneticPr fontId="24"/>
  </si>
  <si>
    <t>地区除外決済金</t>
    <rPh sb="0" eb="2">
      <t>チク</t>
    </rPh>
    <rPh sb="2" eb="4">
      <t>ジョガイ</t>
    </rPh>
    <rPh sb="4" eb="6">
      <t>ケッサイ</t>
    </rPh>
    <rPh sb="6" eb="7">
      <t>キン</t>
    </rPh>
    <phoneticPr fontId="24"/>
  </si>
  <si>
    <t>畑地化協力金</t>
    <rPh sb="0" eb="3">
      <t>ハタチカ</t>
    </rPh>
    <rPh sb="3" eb="6">
      <t>キョウリョクキン</t>
    </rPh>
    <phoneticPr fontId="24"/>
  </si>
  <si>
    <t>別紙様式１と様式2-2の経安コード突合</t>
    <rPh sb="0" eb="2">
      <t>ベッシ</t>
    </rPh>
    <rPh sb="2" eb="4">
      <t>ヨウシキ</t>
    </rPh>
    <rPh sb="6" eb="8">
      <t>ヨウシキ</t>
    </rPh>
    <rPh sb="12" eb="13">
      <t>ケイ</t>
    </rPh>
    <rPh sb="13" eb="14">
      <t>アン</t>
    </rPh>
    <rPh sb="17" eb="19">
      <t>トツゴウ</t>
    </rPh>
    <phoneticPr fontId="4"/>
  </si>
  <si>
    <t>変更後の氏名</t>
    <phoneticPr fontId="4"/>
  </si>
  <si>
    <t>変更後の経営所得安定対策等の交付申請者管理コード
（18桁）</t>
    <phoneticPr fontId="4"/>
  </si>
  <si>
    <t>決済金</t>
    <rPh sb="0" eb="3">
      <t>ケッサイキン</t>
    </rPh>
    <phoneticPr fontId="24"/>
  </si>
  <si>
    <t>協力金</t>
    <rPh sb="0" eb="3">
      <t>キョウリョクキン</t>
    </rPh>
    <phoneticPr fontId="24"/>
  </si>
  <si>
    <t>金額
（円）</t>
    <rPh sb="0" eb="2">
      <t>キンガク</t>
    </rPh>
    <rPh sb="4" eb="5">
      <t>エン</t>
    </rPh>
    <phoneticPr fontId="24"/>
  </si>
  <si>
    <t>面積
（㎡）</t>
    <rPh sb="0" eb="2">
      <t>メンセキ</t>
    </rPh>
    <phoneticPr fontId="24"/>
  </si>
  <si>
    <t>○</t>
    <phoneticPr fontId="4"/>
  </si>
  <si>
    <t>×</t>
    <phoneticPr fontId="4"/>
  </si>
  <si>
    <t>↑"○"を入力すると入力規制解除</t>
    <rPh sb="5" eb="7">
      <t>ニュウリョク</t>
    </rPh>
    <rPh sb="10" eb="14">
      <t>ニュウリョクキセイ</t>
    </rPh>
    <rPh sb="14" eb="16">
      <t>カイジョ</t>
    </rPh>
    <phoneticPr fontId="4"/>
  </si>
  <si>
    <t>Ｒ７年</t>
    <rPh sb="2" eb="3">
      <t>ネン</t>
    </rPh>
    <phoneticPr fontId="4"/>
  </si>
  <si>
    <t>Ｒ７年開始面積※6</t>
    <rPh sb="2" eb="3">
      <t>ネン</t>
    </rPh>
    <rPh sb="3" eb="7">
      <t>カイシメンセキ</t>
    </rPh>
    <phoneticPr fontId="4"/>
  </si>
  <si>
    <t>Ｒ７年開始面積※6</t>
    <phoneticPr fontId="4"/>
  </si>
  <si>
    <r>
      <t xml:space="preserve">高収益作物
</t>
    </r>
    <r>
      <rPr>
        <sz val="9"/>
        <color theme="1"/>
        <rFont val="ＭＳ Ｐゴシック"/>
        <family val="3"/>
        <charset val="128"/>
      </rPr>
      <t>（10.5万円/10a
対象面積）</t>
    </r>
    <r>
      <rPr>
        <sz val="11"/>
        <color theme="1"/>
        <rFont val="ＭＳ Ｐゴシック"/>
        <family val="3"/>
        <charset val="128"/>
      </rPr>
      <t xml:space="preserve">
（a）
※4</t>
    </r>
    <rPh sb="0" eb="1">
      <t>コウ</t>
    </rPh>
    <rPh sb="1" eb="3">
      <t>シュウエキ</t>
    </rPh>
    <rPh sb="3" eb="5">
      <t>サクモツ</t>
    </rPh>
    <phoneticPr fontId="4"/>
  </si>
  <si>
    <r>
      <t xml:space="preserve">その他作物
</t>
    </r>
    <r>
      <rPr>
        <sz val="9"/>
        <color theme="1"/>
        <rFont val="ＭＳ Ｐゴシック"/>
        <family val="3"/>
        <charset val="128"/>
      </rPr>
      <t xml:space="preserve">（10.5万円/10a
対象面積）
</t>
    </r>
    <r>
      <rPr>
        <sz val="11"/>
        <color theme="1"/>
        <rFont val="ＭＳ Ｐゴシック"/>
        <family val="3"/>
        <charset val="128"/>
      </rPr>
      <t>（a）
※4</t>
    </r>
    <rPh sb="2" eb="3">
      <t>タ</t>
    </rPh>
    <rPh sb="3" eb="5">
      <t>サクモツ</t>
    </rPh>
    <phoneticPr fontId="4"/>
  </si>
  <si>
    <t>Ｒ６年度畑作物産地形成促進事業の活用
（該当は○）</t>
    <rPh sb="2" eb="4">
      <t>ネンド</t>
    </rPh>
    <rPh sb="4" eb="7">
      <t>ハタサクモツ</t>
    </rPh>
    <rPh sb="7" eb="9">
      <t>サンチ</t>
    </rPh>
    <rPh sb="9" eb="11">
      <t>ケイセイ</t>
    </rPh>
    <rPh sb="11" eb="15">
      <t>ソクシンジギョウ</t>
    </rPh>
    <rPh sb="16" eb="18">
      <t>カツヨウ</t>
    </rPh>
    <phoneticPr fontId="4"/>
  </si>
  <si>
    <t>水田農業高収益化推進計画を策定しＲ２年度～Ｒ６年度に定着促進支援のみ活用
（該当は○）</t>
    <rPh sb="0" eb="12">
      <t>スイデンノウギョウコウシュウエキカスイシンケイカク</t>
    </rPh>
    <rPh sb="13" eb="15">
      <t>サクテイ</t>
    </rPh>
    <rPh sb="18" eb="20">
      <t>ネンド</t>
    </rPh>
    <rPh sb="26" eb="32">
      <t>テイチャクソクシンシエン</t>
    </rPh>
    <rPh sb="34" eb="36">
      <t>カツヨウ</t>
    </rPh>
    <phoneticPr fontId="4"/>
  </si>
  <si>
    <t>確認項目⑨（R7畑地化支援面積とR6年度産地交付金活用実面積の整合性）</t>
    <rPh sb="0" eb="2">
      <t>カクニン</t>
    </rPh>
    <rPh sb="2" eb="4">
      <t>コウモク</t>
    </rPh>
    <rPh sb="31" eb="34">
      <t>セイゴウセイ</t>
    </rPh>
    <phoneticPr fontId="4"/>
  </si>
  <si>
    <t>畑地化支援Ｒ７年</t>
    <rPh sb="0" eb="5">
      <t>ハタチカシエン</t>
    </rPh>
    <phoneticPr fontId="4"/>
  </si>
  <si>
    <t>産地交付金活用実績Ｒ６年</t>
    <phoneticPr fontId="4"/>
  </si>
  <si>
    <t>令和６年度産地交付金活用実績</t>
    <rPh sb="0" eb="2">
      <t>レイワ</t>
    </rPh>
    <rPh sb="3" eb="5">
      <t>ネンド</t>
    </rPh>
    <rPh sb="5" eb="10">
      <t>サンチコウフキン</t>
    </rPh>
    <rPh sb="10" eb="14">
      <t>カツヨウジッセキ</t>
    </rPh>
    <phoneticPr fontId="4"/>
  </si>
  <si>
    <t>※３　色塗り箇所については計算式が入っていますので、面積の記入は不要です。色塗りの無い記載欄（各品目の面積）に活用予定面積（㎡単位）を記入してください。ただし、畑地化支援における「高収益作物（10.5万円/10a）」及び「その他作物（10.5万円/10a）」の記載欄は、それぞれ1a未満切り捨てで活用予定面積を記入してください。</t>
    <rPh sb="121" eb="123">
      <t>マンエン</t>
    </rPh>
    <phoneticPr fontId="4"/>
  </si>
  <si>
    <t>※４　畑地化支援における「高収益作物（10.5万円/10a）」及び「その他作物（10.5万円/10a）」の活用予定面積は、活用予定ほ場の田本地面積を記入してください。</t>
    <rPh sb="3" eb="8">
      <t>ハタチカシエン</t>
    </rPh>
    <rPh sb="23" eb="25">
      <t>マンエン</t>
    </rPh>
    <rPh sb="44" eb="46">
      <t>マンエン</t>
    </rPh>
    <phoneticPr fontId="4"/>
  </si>
  <si>
    <t>※５　畑地化支援の活用見込みの農地については、本要望調査の回答時点で関係者（土地所有者や土地改良区、地域農業再生協議会など）との調整が完全に終わっている必要はありません。（調整を終えていただく時期については別途連絡いたします。）</t>
    <phoneticPr fontId="4"/>
  </si>
  <si>
    <t>※10　要望額の計算にあたっては、一括交付方式に「○」を記入した場合は、５年分の単価を乗じます。</t>
    <rPh sb="4" eb="7">
      <t>ヨウボウガク</t>
    </rPh>
    <rPh sb="8" eb="10">
      <t>ケイサン</t>
    </rPh>
    <phoneticPr fontId="4"/>
  </si>
  <si>
    <t>　①  取組開始年産に、</t>
    <phoneticPr fontId="4"/>
  </si>
  <si>
    <t>　②  都道府県計画に位置付けられた産地において</t>
    <phoneticPr fontId="4"/>
  </si>
  <si>
    <t>　③  産地推進計画に位置付けられた高収益作物を作付けた農地が、</t>
    <phoneticPr fontId="4"/>
  </si>
  <si>
    <t>　④  本要望調査の「高収益作物定着促進支援」の中に一部でも含まれている場合に、</t>
    <phoneticPr fontId="4"/>
  </si>
  <si>
    <t>Ｒ７年</t>
    <phoneticPr fontId="4"/>
  </si>
  <si>
    <t>※６　「高収益作物定着促進支援」及び「畑作物定着促進支援」のうち、「Ｒ７年開始面積」には、Ｒ７年産から５年間取り組む面積（基幹作）を記入してください。</t>
    <rPh sb="48" eb="49">
      <t>サン</t>
    </rPh>
    <phoneticPr fontId="4"/>
  </si>
  <si>
    <r>
      <t xml:space="preserve">高収益作物
</t>
    </r>
    <r>
      <rPr>
        <sz val="9"/>
        <color theme="1"/>
        <rFont val="ＭＳ Ｐゴシック"/>
        <family val="3"/>
        <charset val="128"/>
      </rPr>
      <t>（10.5万円/10a
対象面積）</t>
    </r>
    <rPh sb="0" eb="1">
      <t>コウ</t>
    </rPh>
    <rPh sb="1" eb="3">
      <t>シュウエキ</t>
    </rPh>
    <rPh sb="3" eb="5">
      <t>サクモツ</t>
    </rPh>
    <phoneticPr fontId="4"/>
  </si>
  <si>
    <r>
      <t xml:space="preserve">その他作物
</t>
    </r>
    <r>
      <rPr>
        <sz val="9"/>
        <color theme="1"/>
        <rFont val="ＭＳ Ｐゴシック"/>
        <family val="3"/>
        <charset val="128"/>
      </rPr>
      <t>（10.5万円/10a
対象面積）</t>
    </r>
    <rPh sb="2" eb="3">
      <t>タ</t>
    </rPh>
    <rPh sb="3" eb="5">
      <t>サクモツ</t>
    </rPh>
    <phoneticPr fontId="4"/>
  </si>
  <si>
    <r>
      <t>（記載要領）
１　本表は、畑地化する農地のうち、土地改良区からの地区除外または賦課状況の変更を予定する農地について記入してください。記入にあたっては、地域農業再生協議会及び土地改良区において、適宜、情報共有を図りつつ、土地改良区ごとに作成してください。
※「畑地化」は、水田活用の直接支払交付金における交付対象水田から除外する取組を指します。（登記上の地目の変更を求めるものではありません。なお、本事業を活用する場合、土地原簿及び賦課台帳については、適切な記載が必要となります。）
２　まず、地域農業再生協議会は、土地改良区ごとに、畑地化を希望する農地について「県名」、「協議会名」、「対象地所在（地番まで記入）」、「経営所得安定対策等の交付申請者管理コード（18桁）」、「氏名」（畑地化支援の申請者の氏名）、及び「畑地化見込面積」（㎡（平方メートル）単位）を記入してください。
※「畑地化見込面積」については、令和７年５月30日までに交付要件の確認が取れる面積をご報告ください。
３　地域農業再生協議会は、２まで記入した本表を、関係土地改良区に対し、可能な限りデータで提供してください。
４　次に、土地改良区は、地域農業再生協議会ごとに、３で受領したデータにおいて、「改良区名」、「種別」、「単価」及び「算定方法の種類」を記入してください。
（１）「種別」は、畑地化に伴い地区除外決済金を徴収する場合は「決済金」欄に「○」をプルダウンで選択し、畑地化協力金を徴収する場合は「協力金」欄に「○」を選択してください。
（２）「単価」（10アール当たり金額（円単位））は、以下の方法により算定の上、記入してください。
　①　地区除外決済金の徴収を予定している場合
　　ア　土地改良区地区除外処理規程（以下「地区除外規程」といいます。）を定めている場合
　　　　定款、地区除外規程及びその他諸規程に基づく決済金の単価を記入してください。
　　イ　地区除外規程を定めていない場合
　　　　　「土地改良区の地区除外等の取扱いについて」（令和５年２月14日付け４農振第2224号－１農林水産省農村振興局長通知）で示す決済金算定基準に基づき決済金の仮単価を算定し、この仮単価を記入してください。
　②　畑地化協力金の徴収を予定している場合
　　ア　土地改良区畑地化協力金徴収規程（以下「協力金規程」といいます。）を定めている場合
　　　　定款、協力金規程及びその他諸規程に基づく協力金の単価を記入してください。
　　イ　協力金規程を定めていない場合</t>
    </r>
    <r>
      <rPr>
        <strike/>
        <sz val="14"/>
        <rFont val="ＭＳ Ｐゴシック"/>
        <family val="3"/>
        <charset val="128"/>
      </rPr>
      <t xml:space="preserve">
</t>
    </r>
    <r>
      <rPr>
        <sz val="14"/>
        <rFont val="ＭＳ Ｐゴシック"/>
        <family val="3"/>
        <charset val="128"/>
      </rPr>
      <t>　　　　「水田の畑地化に伴う土地改良区の受益地の取扱いについて」（令和５年２月14日付け４農振第2225号－１農林水産省農村振興局長通知）で示す畑地化協力金算定基準に基づき協力金の仮単価を算定し、この仮単価を記入してください。
（３）「算定方法」は、４（２）により「単価」を算定する際に、「４（２）に示すどの方法（①ア、①イ、②ア、②イ）により算定したか」をプルダウンから選択してください。
（４）「地区除外決済金」及び「畑地化協力金」のうち「金額」は「単価×畑地化見込面積」により算定しますが、Excelにより自動計算されるため、記入は不要です。「面積」についても、「畑地化見込面積」が自動で反映されるため、記入は不要です。
　　　 　なお、本様式を印刷して用いるときは、該当欄に金額と面積を手書きで記入してください。
５　土地改良区は、４の記入を終えたのち、記入済みの本表を２のデータ提供元である地域農業再生協議会へ可能な限りデータで提供してください。</t>
    </r>
    <rPh sb="561" eb="563">
      <t>シュルイ</t>
    </rPh>
    <rPh sb="755" eb="759">
      <t>チクジョガイ</t>
    </rPh>
    <rPh sb="785" eb="789">
      <t>チクジョガイ</t>
    </rPh>
    <rPh sb="824" eb="828">
      <t>チクジョガイ</t>
    </rPh>
    <rPh sb="867" eb="869">
      <t>レイワ</t>
    </rPh>
    <rPh sb="870" eb="871">
      <t>ネン</t>
    </rPh>
    <rPh sb="872" eb="873">
      <t>ツキ</t>
    </rPh>
    <rPh sb="875" eb="876">
      <t>ニチ</t>
    </rPh>
    <rPh sb="876" eb="877">
      <t>ツ</t>
    </rPh>
    <rPh sb="879" eb="881">
      <t>ノウシン</t>
    </rPh>
    <rPh sb="881" eb="882">
      <t>ダイ</t>
    </rPh>
    <rPh sb="886" eb="887">
      <t>ゴウ</t>
    </rPh>
    <rPh sb="889" eb="894">
      <t>ノウリンスイサンショウ</t>
    </rPh>
    <rPh sb="894" eb="900">
      <t>ノウソンシンコウキョクチョウ</t>
    </rPh>
    <rPh sb="971" eb="976">
      <t>トチカイリョウク</t>
    </rPh>
    <rPh sb="1144" eb="1149">
      <t>ハタチカキョウリョク</t>
    </rPh>
    <phoneticPr fontId="4"/>
  </si>
  <si>
    <t xml:space="preserve">産地づくりに向けた体制構築支援要望調査表 </t>
    <rPh sb="0" eb="2">
      <t>サンチ</t>
    </rPh>
    <rPh sb="6" eb="7">
      <t>ム</t>
    </rPh>
    <rPh sb="9" eb="15">
      <t>タイセイコウチクシエン</t>
    </rPh>
    <rPh sb="15" eb="17">
      <t>ヨウボウ</t>
    </rPh>
    <rPh sb="17" eb="19">
      <t>チョウサ</t>
    </rPh>
    <rPh sb="19" eb="20">
      <t>ヒョウ</t>
    </rPh>
    <phoneticPr fontId="24"/>
  </si>
  <si>
    <t>都道府県名</t>
    <rPh sb="0" eb="5">
      <t>トドウフケンメイ</t>
    </rPh>
    <phoneticPr fontId="24"/>
  </si>
  <si>
    <t>市町村名</t>
    <rPh sb="0" eb="3">
      <t>シチョウソン</t>
    </rPh>
    <rPh sb="3" eb="4">
      <t>メイ</t>
    </rPh>
    <phoneticPr fontId="24"/>
  </si>
  <si>
    <t>事業実施主体</t>
    <rPh sb="0" eb="6">
      <t>ジギョウジッシシュタイ</t>
    </rPh>
    <phoneticPr fontId="24"/>
  </si>
  <si>
    <t>対象経費合計
（円）</t>
    <rPh sb="0" eb="2">
      <t>タイショウ</t>
    </rPh>
    <rPh sb="2" eb="4">
      <t>ケイヒ</t>
    </rPh>
    <rPh sb="4" eb="6">
      <t>ゴウケイ</t>
    </rPh>
    <rPh sb="8" eb="9">
      <t>エン</t>
    </rPh>
    <phoneticPr fontId="24"/>
  </si>
  <si>
    <t>ブロックローテーションに向けた
話し合いに係る経費</t>
    <rPh sb="21" eb="22">
      <t>カカ</t>
    </rPh>
    <phoneticPr fontId="24"/>
  </si>
  <si>
    <t>畑地化に向けた
話し合いに係る経費</t>
    <rPh sb="13" eb="14">
      <t>カカ</t>
    </rPh>
    <phoneticPr fontId="24"/>
  </si>
  <si>
    <t>飼料用米（専用品種）の種子確保の取組に係る経費</t>
    <rPh sb="0" eb="4">
      <t>シリョウヨウマイ</t>
    </rPh>
    <rPh sb="5" eb="9">
      <t>センヨウヒンシュ</t>
    </rPh>
    <rPh sb="16" eb="18">
      <t>トリクミ</t>
    </rPh>
    <rPh sb="19" eb="20">
      <t>カカ</t>
    </rPh>
    <phoneticPr fontId="24"/>
  </si>
  <si>
    <t>その他
（左記以外の取組に係る経費）</t>
    <rPh sb="2" eb="3">
      <t>タ</t>
    </rPh>
    <rPh sb="5" eb="7">
      <t>サキ</t>
    </rPh>
    <rPh sb="7" eb="9">
      <t>イガイ</t>
    </rPh>
    <rPh sb="10" eb="12">
      <t>トリクミ</t>
    </rPh>
    <rPh sb="13" eb="14">
      <t>カカ</t>
    </rPh>
    <rPh sb="15" eb="17">
      <t>ケイヒ</t>
    </rPh>
    <phoneticPr fontId="24"/>
  </si>
  <si>
    <t>実施
有無</t>
    <rPh sb="0" eb="2">
      <t>ジッシ</t>
    </rPh>
    <rPh sb="3" eb="5">
      <t>ウム</t>
    </rPh>
    <phoneticPr fontId="24"/>
  </si>
  <si>
    <t>金額（円）</t>
    <rPh sb="0" eb="2">
      <t>キンガク</t>
    </rPh>
    <rPh sb="3" eb="4">
      <t>エン</t>
    </rPh>
    <phoneticPr fontId="24"/>
  </si>
  <si>
    <t>○○県</t>
    <rPh sb="2" eb="3">
      <t>ケン</t>
    </rPh>
    <phoneticPr fontId="24"/>
  </si>
  <si>
    <t>〇〇〇〇〇〇</t>
    <phoneticPr fontId="24"/>
  </si>
  <si>
    <t>※１　「対象経費合計」欄は円単位で記入してください。</t>
    <rPh sb="4" eb="8">
      <t>タイショウケイヒ</t>
    </rPh>
    <rPh sb="8" eb="10">
      <t>ゴウケイ</t>
    </rPh>
    <rPh sb="11" eb="12">
      <t>ラン</t>
    </rPh>
    <rPh sb="13" eb="16">
      <t>エンタンイ</t>
    </rPh>
    <rPh sb="17" eb="19">
      <t>キニュウ</t>
    </rPh>
    <phoneticPr fontId="24"/>
  </si>
  <si>
    <t>※２　「ブロックローテーションに向けた話し合いに係る経費」「畑地化に向けた話し合いに係る経費」「飼料用米（専用品種）の種子確保の取組に係る経費」及び「その他（前述の３経費以外）」の実施有無の欄には、それぞれ実施を予定している場合は「○」を記入してください。</t>
    <rPh sb="16" eb="17">
      <t>ム</t>
    </rPh>
    <rPh sb="19" eb="20">
      <t>ハナ</t>
    </rPh>
    <rPh sb="21" eb="22">
      <t>ア</t>
    </rPh>
    <rPh sb="24" eb="25">
      <t>カカ</t>
    </rPh>
    <rPh sb="26" eb="28">
      <t>ケイヒ</t>
    </rPh>
    <rPh sb="30" eb="33">
      <t>ハタチカ</t>
    </rPh>
    <rPh sb="34" eb="35">
      <t>ム</t>
    </rPh>
    <rPh sb="37" eb="38">
      <t>ハナ</t>
    </rPh>
    <rPh sb="39" eb="40">
      <t>ア</t>
    </rPh>
    <rPh sb="42" eb="43">
      <t>カカ</t>
    </rPh>
    <rPh sb="44" eb="46">
      <t>ケイヒ</t>
    </rPh>
    <rPh sb="48" eb="52">
      <t>シリョウヨウマイ</t>
    </rPh>
    <rPh sb="53" eb="57">
      <t>センヨウヒンシュ</t>
    </rPh>
    <rPh sb="59" eb="61">
      <t>シュシ</t>
    </rPh>
    <rPh sb="61" eb="63">
      <t>カクホ</t>
    </rPh>
    <rPh sb="64" eb="66">
      <t>トリクミ</t>
    </rPh>
    <rPh sb="67" eb="68">
      <t>カカ</t>
    </rPh>
    <rPh sb="72" eb="73">
      <t>オヨ</t>
    </rPh>
    <rPh sb="77" eb="78">
      <t>タ</t>
    </rPh>
    <rPh sb="79" eb="81">
      <t>ゼンジュツ</t>
    </rPh>
    <rPh sb="83" eb="85">
      <t>ケイヒ</t>
    </rPh>
    <rPh sb="85" eb="87">
      <t>イガイ</t>
    </rPh>
    <phoneticPr fontId="24"/>
  </si>
  <si>
    <t>※３　「ブロックローテーションに向けた話し合いに係る経費」「畑地化に向けた話し合いに係る経費」「飼料用米（専用品種）の種子確保の取組に係る経費」及び「その他（前述の３経費以外）」の金額の欄は、円単位で記入してください。要望調査時点で金額が不明な場合は、「－」としてください。</t>
    <rPh sb="24" eb="25">
      <t>カカ</t>
    </rPh>
    <rPh sb="42" eb="43">
      <t>カカ</t>
    </rPh>
    <rPh sb="44" eb="46">
      <t>ケイヒ</t>
    </rPh>
    <rPh sb="48" eb="52">
      <t>シリョウヨウマイ</t>
    </rPh>
    <rPh sb="64" eb="66">
      <t>トリクミ</t>
    </rPh>
    <rPh sb="67" eb="68">
      <t>カカ</t>
    </rPh>
    <rPh sb="90" eb="92">
      <t>キンガク</t>
    </rPh>
    <rPh sb="93" eb="94">
      <t>ラン</t>
    </rPh>
    <rPh sb="96" eb="99">
      <t>エンタンイ</t>
    </rPh>
    <rPh sb="100" eb="102">
      <t>キニュウ</t>
    </rPh>
    <rPh sb="109" eb="115">
      <t>ヨウボウチョウサジテン</t>
    </rPh>
    <rPh sb="116" eb="118">
      <t>キンガク</t>
    </rPh>
    <rPh sb="119" eb="121">
      <t>フメイ</t>
    </rPh>
    <rPh sb="122" eb="124">
      <t>バアイ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</si>
</sst>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Red]\(#,##0.0\)"/>
  </numFmts>
  <fonts count="42" x14ac:knownFonts="1">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16"/>
      <color theme="1"/>
      <name val="ＭＳ Ｐゴシック"/>
      <family val="3"/>
      <charset val="128"/>
    </font>
    <font>
      <sz val="12"/>
      <color theme="1"/>
      <name val="ＭＳ Ｐゴシック"/>
      <family val="2"/>
      <charset val="128"/>
    </font>
    <font>
      <b/>
      <sz val="20"/>
      <color theme="1"/>
      <name val="ＭＳ Ｐゴシック"/>
      <family val="3"/>
      <charset val="128"/>
    </font>
    <font>
      <sz val="11"/>
      <color theme="1"/>
      <name val="ＭＳ ゴシック"/>
      <family val="3"/>
      <charset val="128"/>
    </font>
    <font>
      <sz val="16"/>
      <color theme="1"/>
      <name val="ＭＳ ゴシック"/>
      <family val="3"/>
      <charset val="128"/>
    </font>
    <font>
      <sz val="14"/>
      <name val="ＭＳ Ｐゴシック"/>
      <family val="2"/>
      <charset val="128"/>
    </font>
    <font>
      <sz val="14"/>
      <name val="ＭＳ Ｐゴシック"/>
      <family val="3"/>
      <charset val="128"/>
    </font>
    <font>
      <sz val="11"/>
      <color theme="1"/>
      <name val="ＭＳ Ｐゴシック"/>
      <family val="2"/>
      <charset val="128"/>
    </font>
    <font>
      <sz val="11"/>
      <color theme="1"/>
      <name val="游ゴシック"/>
      <family val="2"/>
      <scheme val="minor"/>
    </font>
    <font>
      <sz val="12"/>
      <color theme="1"/>
      <name val="ＭＳ ゴシック"/>
      <family val="3"/>
      <charset val="128"/>
    </font>
    <font>
      <sz val="12"/>
      <color theme="1"/>
      <name val="ＭＳ Ｐゴシック"/>
      <family val="3"/>
      <charset val="128"/>
    </font>
    <font>
      <sz val="6"/>
      <name val="游ゴシック"/>
      <family val="3"/>
      <charset val="128"/>
      <scheme val="minor"/>
    </font>
    <font>
      <b/>
      <sz val="11"/>
      <color rgb="FF3F3F3F"/>
      <name val="游ゴシック"/>
      <family val="2"/>
      <charset val="128"/>
      <scheme val="minor"/>
    </font>
    <font>
      <sz val="12"/>
      <color theme="1"/>
      <name val="ＭＳ Ｐゴシック"/>
      <family val="3"/>
    </font>
    <font>
      <sz val="10"/>
      <color theme="1"/>
      <name val="ＭＳ Ｐゴシック"/>
      <family val="2"/>
      <charset val="128"/>
    </font>
    <font>
      <sz val="11"/>
      <color theme="1"/>
      <name val="ＭＳ 明朝"/>
      <family val="1"/>
      <charset val="128"/>
    </font>
    <font>
      <sz val="6"/>
      <name val="游ゴシック"/>
      <family val="2"/>
      <charset val="128"/>
      <scheme val="minor"/>
    </font>
    <font>
      <sz val="16"/>
      <color theme="1"/>
      <name val="ＭＳ 明朝"/>
      <family val="1"/>
      <charset val="128"/>
    </font>
    <font>
      <sz val="14"/>
      <color theme="1"/>
      <name val="ＭＳ 明朝"/>
      <family val="1"/>
      <charset val="128"/>
    </font>
    <font>
      <sz val="11"/>
      <color theme="1"/>
      <name val="ＭＳ 明朝"/>
      <family val="1"/>
    </font>
    <font>
      <sz val="9"/>
      <color theme="1"/>
      <name val="ＭＳ 明朝"/>
      <family val="1"/>
      <charset val="128"/>
    </font>
    <font>
      <sz val="11"/>
      <color rgb="FF0070C0"/>
      <name val="ＭＳ 明朝"/>
      <family val="1"/>
      <charset val="128"/>
    </font>
    <font>
      <sz val="11"/>
      <color theme="1"/>
      <name val="游ゴシック"/>
      <family val="3"/>
      <scheme val="minor"/>
    </font>
    <font>
      <sz val="12"/>
      <name val="ＭＳ Ｐゴシック"/>
      <family val="3"/>
      <charset val="128"/>
    </font>
    <font>
      <sz val="10"/>
      <color theme="1"/>
      <name val="ＭＳ ゴシック"/>
      <family val="3"/>
      <charset val="128"/>
    </font>
    <font>
      <sz val="14"/>
      <color theme="1"/>
      <name val="ＭＳ Ｐゴシック"/>
      <family val="2"/>
      <charset val="128"/>
    </font>
    <font>
      <sz val="12"/>
      <color theme="1"/>
      <name val="ＭＳ 明朝"/>
      <family val="1"/>
      <charset val="128"/>
    </font>
    <font>
      <sz val="16"/>
      <name val="ＭＳ ゴシック"/>
      <family val="3"/>
      <charset val="128"/>
    </font>
    <font>
      <strike/>
      <sz val="14"/>
      <name val="ＭＳ Ｐゴシック"/>
      <family val="3"/>
      <charset val="128"/>
    </font>
    <font>
      <b/>
      <sz val="22"/>
      <color theme="1"/>
      <name val="ＭＳ 明朝"/>
      <family val="1"/>
      <charset val="128"/>
    </font>
    <font>
      <b/>
      <sz val="16"/>
      <color theme="1"/>
      <name val="ＭＳ 明朝"/>
      <family val="1"/>
      <charset val="128"/>
    </font>
    <font>
      <u/>
      <sz val="14"/>
      <color theme="1"/>
      <name val="ＭＳ 明朝"/>
      <family val="1"/>
      <charset val="128"/>
    </font>
    <font>
      <b/>
      <sz val="18"/>
      <color theme="1"/>
      <name val="ＭＳ 明朝"/>
      <family val="1"/>
      <charset val="128"/>
    </font>
    <font>
      <sz val="18"/>
      <color theme="1"/>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bottom style="medium">
        <color indexed="64"/>
      </bottom>
      <diagonal/>
    </border>
    <border>
      <left style="double">
        <color indexed="64"/>
      </left>
      <right style="double">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right/>
      <top/>
      <bottom style="thin">
        <color indexed="64"/>
      </bottom>
      <diagonal/>
    </border>
    <border>
      <left style="thin">
        <color auto="1"/>
      </left>
      <right/>
      <top/>
      <bottom style="thin">
        <color auto="1"/>
      </bottom>
      <diagonal/>
    </border>
    <border>
      <left/>
      <right style="thin">
        <color auto="1"/>
      </right>
      <top style="medium">
        <color auto="1"/>
      </top>
      <bottom/>
      <diagonal/>
    </border>
    <border>
      <left/>
      <right style="thin">
        <color indexed="64"/>
      </right>
      <top/>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auto="1"/>
      </right>
      <top/>
      <bottom style="thin">
        <color indexed="64"/>
      </bottom>
      <diagonal/>
    </border>
    <border>
      <left/>
      <right style="thin">
        <color indexed="64"/>
      </right>
      <top style="medium">
        <color indexed="64"/>
      </top>
      <bottom style="thin">
        <color indexed="64"/>
      </bottom>
      <diagonal/>
    </border>
    <border>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bottom/>
      <diagonal/>
    </border>
    <border>
      <left style="dotted">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style="dotted">
        <color auto="1"/>
      </right>
      <top style="medium">
        <color auto="1"/>
      </top>
      <bottom/>
      <diagonal/>
    </border>
    <border>
      <left style="dotted">
        <color auto="1"/>
      </left>
      <right style="medium">
        <color auto="1"/>
      </right>
      <top style="medium">
        <color auto="1"/>
      </top>
      <bottom/>
      <diagonal/>
    </border>
    <border>
      <left style="thin">
        <color auto="1"/>
      </left>
      <right style="dotted">
        <color auto="1"/>
      </right>
      <top style="medium">
        <color auto="1"/>
      </top>
      <bottom style="medium">
        <color auto="1"/>
      </bottom>
      <diagonal/>
    </border>
  </borders>
  <cellStyleXfs count="24">
    <xf numFmtId="0" fontId="0" fillId="0" borderId="0">
      <alignment vertical="center"/>
    </xf>
    <xf numFmtId="38" fontId="1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0"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2"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1" fillId="0" borderId="0">
      <alignment vertical="center"/>
    </xf>
  </cellStyleXfs>
  <cellXfs count="568">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7" xfId="0" applyBorder="1">
      <alignment vertical="center"/>
    </xf>
    <xf numFmtId="0" fontId="0" fillId="0" borderId="15" xfId="0" applyBorder="1">
      <alignment vertical="center"/>
    </xf>
    <xf numFmtId="0" fontId="0" fillId="0" borderId="16" xfId="0" applyBorder="1">
      <alignment vertical="center"/>
    </xf>
    <xf numFmtId="0" fontId="0" fillId="0" borderId="24" xfId="0" applyBorder="1">
      <alignment vertical="center"/>
    </xf>
    <xf numFmtId="0" fontId="0" fillId="0" borderId="25" xfId="0" applyBorder="1">
      <alignment vertical="center"/>
    </xf>
    <xf numFmtId="0" fontId="0" fillId="0" borderId="23" xfId="0" applyBorder="1">
      <alignment vertical="center"/>
    </xf>
    <xf numFmtId="0" fontId="0" fillId="0" borderId="29" xfId="0" applyBorder="1">
      <alignment vertical="center"/>
    </xf>
    <xf numFmtId="0" fontId="0" fillId="0" borderId="0" xfId="0" applyAlignment="1">
      <alignment horizontal="right" vertical="center"/>
    </xf>
    <xf numFmtId="0" fontId="8" fillId="0" borderId="0" xfId="0" applyFont="1">
      <alignment vertical="center"/>
    </xf>
    <xf numFmtId="0" fontId="0" fillId="0" borderId="53" xfId="0" applyBorder="1">
      <alignment vertical="center"/>
    </xf>
    <xf numFmtId="0" fontId="10" fillId="0" borderId="0" xfId="0" applyFont="1">
      <alignment vertical="center"/>
    </xf>
    <xf numFmtId="0" fontId="11"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8" fillId="0" borderId="29" xfId="0" applyFont="1" applyBorder="1" applyAlignment="1">
      <alignment horizontal="center" vertical="center" wrapText="1"/>
    </xf>
    <xf numFmtId="38" fontId="17" fillId="0" borderId="26" xfId="1" applyFont="1" applyBorder="1" applyAlignment="1">
      <alignment horizontal="center" vertical="center" wrapText="1"/>
    </xf>
    <xf numFmtId="0" fontId="18" fillId="0" borderId="65" xfId="0" applyFont="1" applyBorder="1" applyAlignment="1">
      <alignment horizontal="center" vertical="center" wrapText="1"/>
    </xf>
    <xf numFmtId="0" fontId="23" fillId="0" borderId="0" xfId="2" applyFont="1">
      <alignment vertical="center"/>
    </xf>
    <xf numFmtId="0" fontId="23" fillId="0" borderId="0" xfId="2" applyFont="1" applyAlignment="1">
      <alignment horizontal="left" vertical="center"/>
    </xf>
    <xf numFmtId="49" fontId="23" fillId="0" borderId="0" xfId="2" applyNumberFormat="1" applyFont="1">
      <alignment vertical="center"/>
    </xf>
    <xf numFmtId="0" fontId="23" fillId="0" borderId="0" xfId="2" applyFont="1" applyAlignment="1">
      <alignment horizontal="center" vertical="center"/>
    </xf>
    <xf numFmtId="0" fontId="25" fillId="0" borderId="0" xfId="2" applyFont="1" applyAlignment="1">
      <alignment horizontal="centerContinuous" vertical="center"/>
    </xf>
    <xf numFmtId="0" fontId="23" fillId="0" borderId="0" xfId="2" applyFont="1" applyAlignment="1">
      <alignment horizontal="right" vertical="center"/>
    </xf>
    <xf numFmtId="38" fontId="23" fillId="0" borderId="0" xfId="3" applyFont="1" applyAlignment="1">
      <alignment horizontal="center" vertical="center"/>
    </xf>
    <xf numFmtId="0" fontId="26" fillId="0" borderId="0" xfId="2" applyFont="1" applyAlignment="1">
      <alignment horizontal="left" vertical="center"/>
    </xf>
    <xf numFmtId="49" fontId="23" fillId="0" borderId="0" xfId="2" applyNumberFormat="1" applyFont="1" applyAlignment="1">
      <alignment horizontal="right" vertical="center"/>
    </xf>
    <xf numFmtId="0" fontId="23" fillId="0" borderId="0" xfId="2" applyFont="1" applyAlignment="1">
      <alignment horizontal="centerContinuous" vertical="center"/>
    </xf>
    <xf numFmtId="0" fontId="23" fillId="0" borderId="0" xfId="2" applyFont="1" applyAlignment="1">
      <alignment horizontal="center" vertical="center" wrapText="1"/>
    </xf>
    <xf numFmtId="0" fontId="27" fillId="8" borderId="7" xfId="0" applyFont="1" applyFill="1" applyBorder="1" applyAlignment="1">
      <alignment horizontal="center" vertical="center"/>
    </xf>
    <xf numFmtId="38" fontId="23" fillId="0" borderId="22" xfId="3" applyFont="1" applyBorder="1">
      <alignment vertical="center"/>
    </xf>
    <xf numFmtId="177" fontId="23" fillId="0" borderId="29" xfId="2" applyNumberFormat="1" applyFont="1" applyBorder="1">
      <alignment vertical="center"/>
    </xf>
    <xf numFmtId="38" fontId="23" fillId="0" borderId="0" xfId="3" applyFont="1" applyBorder="1">
      <alignment vertical="center"/>
    </xf>
    <xf numFmtId="0" fontId="23" fillId="0" borderId="29" xfId="2" applyFont="1" applyBorder="1" applyAlignment="1">
      <alignment horizontal="center" vertical="center"/>
    </xf>
    <xf numFmtId="0" fontId="3" fillId="0" borderId="0" xfId="2">
      <alignment vertical="center"/>
    </xf>
    <xf numFmtId="0" fontId="3" fillId="0" borderId="0" xfId="2" applyAlignment="1">
      <alignment horizontal="center" vertical="center"/>
    </xf>
    <xf numFmtId="49" fontId="3" fillId="0" borderId="0" xfId="2" applyNumberFormat="1">
      <alignment vertical="center"/>
    </xf>
    <xf numFmtId="178" fontId="23" fillId="0" borderId="0" xfId="2" applyNumberFormat="1" applyFont="1">
      <alignment vertical="center"/>
    </xf>
    <xf numFmtId="49" fontId="23" fillId="0" borderId="29" xfId="2" applyNumberFormat="1" applyFont="1" applyBorder="1" applyAlignment="1">
      <alignment horizontal="center" vertical="center"/>
    </xf>
    <xf numFmtId="177" fontId="23" fillId="0" borderId="22" xfId="4" applyNumberFormat="1" applyFont="1" applyBorder="1">
      <alignment vertical="center"/>
    </xf>
    <xf numFmtId="177" fontId="29" fillId="0" borderId="22" xfId="4" applyNumberFormat="1" applyFont="1" applyBorder="1">
      <alignment vertical="center"/>
    </xf>
    <xf numFmtId="0" fontId="23" fillId="0" borderId="29" xfId="2" applyFont="1" applyBorder="1">
      <alignment vertical="center"/>
    </xf>
    <xf numFmtId="38" fontId="29" fillId="0" borderId="22" xfId="5" applyFont="1" applyFill="1" applyBorder="1">
      <alignment vertical="center"/>
    </xf>
    <xf numFmtId="49" fontId="23" fillId="0" borderId="82" xfId="2" applyNumberFormat="1" applyFont="1" applyBorder="1" applyAlignment="1">
      <alignment horizontal="center" vertical="center"/>
    </xf>
    <xf numFmtId="177" fontId="23" fillId="0" borderId="60" xfId="4" applyNumberFormat="1" applyFont="1" applyBorder="1">
      <alignment vertical="center"/>
    </xf>
    <xf numFmtId="38" fontId="29" fillId="0" borderId="60" xfId="5" applyFont="1" applyFill="1" applyBorder="1">
      <alignment vertical="center"/>
    </xf>
    <xf numFmtId="177" fontId="29" fillId="0" borderId="60" xfId="4" applyNumberFormat="1" applyFont="1" applyBorder="1">
      <alignment vertical="center"/>
    </xf>
    <xf numFmtId="176" fontId="23" fillId="0" borderId="29" xfId="3" applyNumberFormat="1" applyFont="1" applyFill="1" applyBorder="1" applyAlignment="1">
      <alignment horizontal="center" vertical="center"/>
    </xf>
    <xf numFmtId="176" fontId="23" fillId="0" borderId="29" xfId="3" applyNumberFormat="1" applyFont="1" applyBorder="1">
      <alignment vertical="center"/>
    </xf>
    <xf numFmtId="38" fontId="23" fillId="0" borderId="29" xfId="3" applyFont="1" applyBorder="1">
      <alignment vertical="center"/>
    </xf>
    <xf numFmtId="0" fontId="23" fillId="0" borderId="29" xfId="2" applyFont="1" applyBorder="1" applyAlignment="1">
      <alignment horizontal="center" vertical="center" shrinkToFit="1"/>
    </xf>
    <xf numFmtId="0" fontId="23" fillId="0" borderId="60" xfId="2" applyFont="1" applyBorder="1">
      <alignment vertical="center"/>
    </xf>
    <xf numFmtId="0" fontId="23" fillId="0" borderId="61" xfId="2" applyFont="1" applyBorder="1">
      <alignment vertical="center"/>
    </xf>
    <xf numFmtId="0" fontId="23" fillId="0" borderId="82" xfId="2" applyFont="1" applyBorder="1">
      <alignment vertical="center"/>
    </xf>
    <xf numFmtId="0" fontId="23" fillId="0" borderId="82" xfId="2" applyFont="1" applyBorder="1" applyAlignment="1">
      <alignment horizontal="center" vertical="center" shrinkToFit="1"/>
    </xf>
    <xf numFmtId="0" fontId="27" fillId="8" borderId="76" xfId="0" applyFont="1" applyFill="1" applyBorder="1" applyAlignment="1">
      <alignment horizontal="center" vertical="center"/>
    </xf>
    <xf numFmtId="38" fontId="23" fillId="0" borderId="64" xfId="3" applyFont="1" applyBorder="1">
      <alignment vertical="center"/>
    </xf>
    <xf numFmtId="0" fontId="23" fillId="0" borderId="82" xfId="2" applyFont="1" applyBorder="1" applyAlignment="1">
      <alignment horizontal="center" vertical="center"/>
    </xf>
    <xf numFmtId="176" fontId="23" fillId="0" borderId="82" xfId="3" applyNumberFormat="1" applyFont="1" applyFill="1" applyBorder="1" applyAlignment="1">
      <alignment horizontal="center" vertical="center"/>
    </xf>
    <xf numFmtId="177" fontId="23" fillId="0" borderId="82" xfId="2" applyNumberFormat="1" applyFont="1" applyBorder="1">
      <alignment vertical="center"/>
    </xf>
    <xf numFmtId="176" fontId="23" fillId="0" borderId="82" xfId="3" applyNumberFormat="1" applyFont="1" applyBorder="1">
      <alignment vertical="center"/>
    </xf>
    <xf numFmtId="38" fontId="23" fillId="0" borderId="82" xfId="3" applyFont="1" applyBorder="1">
      <alignment vertical="center"/>
    </xf>
    <xf numFmtId="38" fontId="23" fillId="0" borderId="62" xfId="3" applyFont="1" applyBorder="1">
      <alignment vertical="center"/>
    </xf>
    <xf numFmtId="0" fontId="0" fillId="0" borderId="0" xfId="0" applyAlignment="1">
      <alignment vertical="center" wrapText="1"/>
    </xf>
    <xf numFmtId="38" fontId="17" fillId="0" borderId="85" xfId="1" applyFont="1" applyFill="1" applyBorder="1" applyAlignment="1">
      <alignment horizontal="center" vertical="center" wrapText="1"/>
    </xf>
    <xf numFmtId="38" fontId="17" fillId="0" borderId="27" xfId="1" applyFont="1" applyBorder="1" applyAlignment="1">
      <alignment horizontal="center" vertical="center" wrapText="1"/>
    </xf>
    <xf numFmtId="0" fontId="18" fillId="0" borderId="27" xfId="0" applyFont="1" applyBorder="1" applyAlignment="1">
      <alignment horizontal="center" vertical="center"/>
    </xf>
    <xf numFmtId="0" fontId="9" fillId="0" borderId="27" xfId="0" applyFont="1" applyBorder="1" applyAlignment="1">
      <alignment horizontal="center" vertical="center"/>
    </xf>
    <xf numFmtId="0" fontId="9" fillId="0" borderId="20" xfId="0" applyFont="1" applyBorder="1" applyAlignment="1">
      <alignment horizontal="center" vertical="center"/>
    </xf>
    <xf numFmtId="0" fontId="18" fillId="0" borderId="26" xfId="0" applyFont="1" applyBorder="1" applyAlignment="1">
      <alignment horizontal="center" vertical="center" wrapText="1"/>
    </xf>
    <xf numFmtId="38" fontId="17" fillId="0" borderId="26" xfId="1" applyFont="1" applyFill="1" applyBorder="1" applyAlignment="1">
      <alignment horizontal="center" vertical="center" wrapText="1"/>
    </xf>
    <xf numFmtId="38" fontId="17" fillId="0" borderId="19" xfId="1" applyFont="1" applyFill="1" applyBorder="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xf>
    <xf numFmtId="176" fontId="6" fillId="0" borderId="81" xfId="0" applyNumberFormat="1" applyFont="1" applyBorder="1" applyAlignment="1">
      <alignment horizontal="center" vertical="center" wrapText="1"/>
    </xf>
    <xf numFmtId="176" fontId="6" fillId="0" borderId="82" xfId="0" applyNumberFormat="1" applyFont="1" applyBorder="1" applyAlignment="1">
      <alignment horizontal="center" vertical="center" wrapText="1"/>
    </xf>
    <xf numFmtId="0" fontId="6" fillId="0" borderId="20" xfId="0" applyFont="1" applyBorder="1" applyAlignment="1">
      <alignment horizontal="center" vertical="center"/>
    </xf>
    <xf numFmtId="0" fontId="6" fillId="0" borderId="87" xfId="0" applyFont="1" applyBorder="1" applyAlignment="1">
      <alignment horizontal="center" vertical="center"/>
    </xf>
    <xf numFmtId="0" fontId="6" fillId="0" borderId="23" xfId="0" applyFont="1" applyBorder="1" applyAlignment="1">
      <alignment horizontal="center" vertical="center"/>
    </xf>
    <xf numFmtId="0" fontId="6" fillId="0" borderId="63" xfId="0" applyFont="1" applyBorder="1" applyAlignment="1">
      <alignment horizontal="center" vertical="center" wrapText="1"/>
    </xf>
    <xf numFmtId="0" fontId="6" fillId="0" borderId="26" xfId="0"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52"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0" fontId="6" fillId="0" borderId="5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7" xfId="0" applyFont="1" applyBorder="1" applyAlignment="1">
      <alignment horizontal="center" vertical="center" wrapText="1"/>
    </xf>
    <xf numFmtId="176" fontId="6" fillId="0" borderId="73" xfId="0" applyNumberFormat="1" applyFont="1" applyBorder="1" applyAlignment="1">
      <alignment horizontal="center" vertical="center" wrapText="1"/>
    </xf>
    <xf numFmtId="0" fontId="18" fillId="0" borderId="73" xfId="0" applyFont="1" applyBorder="1" applyAlignment="1">
      <alignment horizontal="center" vertical="center" wrapText="1"/>
    </xf>
    <xf numFmtId="38" fontId="6" fillId="0" borderId="87" xfId="1" applyFont="1" applyFill="1" applyBorder="1" applyAlignment="1" applyProtection="1">
      <alignment horizontal="center" vertical="center" wrapText="1"/>
    </xf>
    <xf numFmtId="176" fontId="6" fillId="0" borderId="87" xfId="0" applyNumberFormat="1" applyFont="1" applyBorder="1" applyAlignment="1">
      <alignment horizontal="center" vertical="center"/>
    </xf>
    <xf numFmtId="176" fontId="6" fillId="0" borderId="27" xfId="0" applyNumberFormat="1" applyFont="1" applyBorder="1" applyAlignment="1">
      <alignment horizontal="center" vertical="center"/>
    </xf>
    <xf numFmtId="176" fontId="6" fillId="0" borderId="20" xfId="0" applyNumberFormat="1" applyFont="1" applyBorder="1" applyAlignment="1">
      <alignment horizontal="center" vertical="center"/>
    </xf>
    <xf numFmtId="0" fontId="18" fillId="0" borderId="8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85" xfId="0" applyFont="1" applyBorder="1" applyAlignment="1">
      <alignment horizontal="center" vertical="center"/>
    </xf>
    <xf numFmtId="0" fontId="18" fillId="0" borderId="37" xfId="0" applyFont="1" applyBorder="1" applyAlignment="1">
      <alignment horizontal="center" vertical="center"/>
    </xf>
    <xf numFmtId="0" fontId="18" fillId="0" borderId="71" xfId="0" applyFont="1" applyBorder="1" applyAlignment="1">
      <alignment horizontal="center" vertical="center" wrapText="1"/>
    </xf>
    <xf numFmtId="0" fontId="0" fillId="0" borderId="66" xfId="0" applyBorder="1">
      <alignment vertical="center"/>
    </xf>
    <xf numFmtId="0" fontId="0" fillId="0" borderId="58" xfId="0" applyBorder="1">
      <alignment vertical="center"/>
    </xf>
    <xf numFmtId="0" fontId="0" fillId="0" borderId="26" xfId="0" applyBorder="1">
      <alignment vertical="center"/>
    </xf>
    <xf numFmtId="0" fontId="0" fillId="0" borderId="77" xfId="0" applyBorder="1">
      <alignment vertical="center"/>
    </xf>
    <xf numFmtId="0" fontId="6" fillId="0" borderId="27" xfId="0" applyFont="1" applyBorder="1" applyAlignment="1">
      <alignment horizontal="center" vertical="center"/>
    </xf>
    <xf numFmtId="0" fontId="18" fillId="0" borderId="29" xfId="0" applyFont="1" applyBorder="1" applyAlignment="1">
      <alignment horizontal="center" vertical="center"/>
    </xf>
    <xf numFmtId="0" fontId="18" fillId="0" borderId="64" xfId="0" applyFont="1" applyBorder="1" applyAlignment="1">
      <alignment horizontal="center" vertical="center"/>
    </xf>
    <xf numFmtId="0" fontId="32" fillId="0" borderId="0" xfId="0" applyFont="1">
      <alignment vertical="center"/>
    </xf>
    <xf numFmtId="0" fontId="18" fillId="4" borderId="37" xfId="0" applyFont="1" applyFill="1" applyBorder="1" applyAlignment="1">
      <alignment horizontal="center" vertical="center"/>
    </xf>
    <xf numFmtId="0" fontId="0" fillId="4" borderId="58" xfId="0" applyFill="1" applyBorder="1">
      <alignment vertical="center"/>
    </xf>
    <xf numFmtId="0" fontId="0" fillId="4" borderId="29" xfId="0" applyFill="1" applyBorder="1">
      <alignment vertical="center"/>
    </xf>
    <xf numFmtId="0" fontId="0" fillId="0" borderId="80" xfId="0" applyBorder="1">
      <alignment vertical="center"/>
    </xf>
    <xf numFmtId="0" fontId="0" fillId="0" borderId="64" xfId="0" applyBorder="1">
      <alignment vertical="center"/>
    </xf>
    <xf numFmtId="0" fontId="0" fillId="0" borderId="65" xfId="0" applyBorder="1">
      <alignment vertical="center"/>
    </xf>
    <xf numFmtId="0" fontId="0" fillId="4" borderId="95" xfId="0" applyFill="1" applyBorder="1">
      <alignment vertical="center"/>
    </xf>
    <xf numFmtId="0" fontId="0" fillId="7" borderId="58" xfId="0" applyFill="1" applyBorder="1">
      <alignment vertical="center"/>
    </xf>
    <xf numFmtId="0" fontId="0" fillId="7" borderId="95" xfId="0" applyFill="1" applyBorder="1">
      <alignment vertical="center"/>
    </xf>
    <xf numFmtId="0" fontId="0" fillId="6" borderId="95" xfId="0" applyFill="1" applyBorder="1">
      <alignment vertical="center"/>
    </xf>
    <xf numFmtId="176" fontId="6" fillId="4" borderId="41" xfId="0" applyNumberFormat="1" applyFont="1" applyFill="1" applyBorder="1" applyAlignment="1">
      <alignment horizontal="center" vertical="center" wrapText="1"/>
    </xf>
    <xf numFmtId="176" fontId="6" fillId="4" borderId="96" xfId="0" applyNumberFormat="1" applyFont="1" applyFill="1" applyBorder="1" applyAlignment="1">
      <alignment horizontal="center" vertical="center" wrapText="1"/>
    </xf>
    <xf numFmtId="0" fontId="0" fillId="4" borderId="93" xfId="0" applyFill="1" applyBorder="1">
      <alignment vertical="center"/>
    </xf>
    <xf numFmtId="176" fontId="6" fillId="4" borderId="88" xfId="0" applyNumberFormat="1" applyFont="1" applyFill="1" applyBorder="1" applyAlignment="1">
      <alignment horizontal="center" vertical="center" wrapText="1"/>
    </xf>
    <xf numFmtId="176" fontId="6" fillId="4" borderId="91"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24" xfId="0" applyFont="1" applyFill="1" applyBorder="1" applyAlignment="1">
      <alignment horizontal="center" vertical="center"/>
    </xf>
    <xf numFmtId="0" fontId="0" fillId="0" borderId="0" xfId="0" applyAlignment="1">
      <alignment horizontal="right"/>
    </xf>
    <xf numFmtId="0" fontId="0" fillId="9" borderId="58" xfId="0" applyFill="1" applyBorder="1">
      <alignment vertical="center"/>
    </xf>
    <xf numFmtId="0" fontId="0" fillId="9" borderId="29" xfId="0" applyFill="1" applyBorder="1">
      <alignment vertical="center"/>
    </xf>
    <xf numFmtId="0" fontId="0" fillId="3" borderId="0" xfId="0" applyFill="1">
      <alignment vertical="center"/>
    </xf>
    <xf numFmtId="0" fontId="18" fillId="8" borderId="28" xfId="0" applyFont="1" applyFill="1" applyBorder="1" applyAlignment="1">
      <alignment horizontal="center" vertical="center"/>
    </xf>
    <xf numFmtId="0" fontId="6" fillId="0" borderId="23"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85" xfId="0" applyFont="1" applyBorder="1" applyAlignment="1">
      <alignment horizontal="center" vertical="center" wrapText="1"/>
    </xf>
    <xf numFmtId="0" fontId="18" fillId="8" borderId="10" xfId="0" applyFont="1" applyFill="1" applyBorder="1" applyAlignment="1">
      <alignment horizontal="center" vertical="center"/>
    </xf>
    <xf numFmtId="38" fontId="23" fillId="0" borderId="22" xfId="3" applyFont="1" applyBorder="1" applyAlignment="1">
      <alignment horizontal="center" vertical="center"/>
    </xf>
    <xf numFmtId="38" fontId="29" fillId="0" borderId="62" xfId="6" applyFont="1" applyFill="1" applyBorder="1">
      <alignment vertical="center"/>
    </xf>
    <xf numFmtId="38" fontId="29" fillId="0" borderId="61" xfId="6" applyFont="1" applyFill="1" applyBorder="1">
      <alignment vertical="center"/>
    </xf>
    <xf numFmtId="38" fontId="23" fillId="0" borderId="81" xfId="3" applyFont="1" applyBorder="1">
      <alignment vertical="center"/>
    </xf>
    <xf numFmtId="38" fontId="23" fillId="0" borderId="62" xfId="3" applyFont="1" applyBorder="1" applyAlignment="1">
      <alignment horizontal="center" vertical="center"/>
    </xf>
    <xf numFmtId="38" fontId="17" fillId="0" borderId="65" xfId="1" applyFont="1" applyBorder="1" applyAlignment="1">
      <alignment horizontal="center" vertical="center" wrapText="1"/>
    </xf>
    <xf numFmtId="0" fontId="18" fillId="2" borderId="57" xfId="0" applyFont="1" applyFill="1" applyBorder="1" applyAlignment="1">
      <alignment horizontal="center" vertical="center"/>
    </xf>
    <xf numFmtId="0" fontId="23" fillId="0" borderId="25" xfId="2" applyFont="1" applyBorder="1">
      <alignment vertical="center"/>
    </xf>
    <xf numFmtId="0" fontId="23" fillId="0" borderId="94" xfId="2" applyFont="1" applyBorder="1">
      <alignment vertical="center"/>
    </xf>
    <xf numFmtId="0" fontId="0" fillId="0" borderId="80" xfId="0" applyBorder="1" applyAlignment="1">
      <alignment horizontal="center" vertical="center"/>
    </xf>
    <xf numFmtId="0" fontId="0" fillId="0" borderId="58" xfId="0" applyBorder="1" applyAlignment="1">
      <alignment horizontal="center" vertical="center"/>
    </xf>
    <xf numFmtId="38" fontId="17" fillId="0" borderId="85" xfId="1" applyFont="1" applyBorder="1" applyAlignment="1">
      <alignment horizontal="center" vertical="center" wrapText="1"/>
    </xf>
    <xf numFmtId="38" fontId="17" fillId="0" borderId="40" xfId="1" applyFont="1" applyFill="1" applyBorder="1" applyAlignment="1">
      <alignment horizontal="center" vertical="center" wrapText="1"/>
    </xf>
    <xf numFmtId="0" fontId="0" fillId="0" borderId="93" xfId="0" applyBorder="1">
      <alignment vertical="center"/>
    </xf>
    <xf numFmtId="38" fontId="17" fillId="0" borderId="52" xfId="1" applyFont="1" applyBorder="1" applyAlignment="1">
      <alignment horizontal="center" vertical="center" wrapText="1"/>
    </xf>
    <xf numFmtId="38" fontId="17" fillId="0" borderId="23" xfId="1" applyFont="1" applyBorder="1" applyAlignment="1">
      <alignment horizontal="center" vertical="center" wrapText="1"/>
    </xf>
    <xf numFmtId="38" fontId="17" fillId="0" borderId="37" xfId="1" applyFont="1" applyFill="1" applyBorder="1" applyAlignment="1">
      <alignment horizontal="center" vertical="center" wrapText="1"/>
    </xf>
    <xf numFmtId="0" fontId="0" fillId="0" borderId="92" xfId="0" applyBorder="1">
      <alignment vertical="center"/>
    </xf>
    <xf numFmtId="49" fontId="0" fillId="0" borderId="7" xfId="0" applyNumberFormat="1" applyBorder="1">
      <alignment vertical="center"/>
    </xf>
    <xf numFmtId="49" fontId="0" fillId="0" borderId="0" xfId="0" applyNumberFormat="1">
      <alignment vertical="center"/>
    </xf>
    <xf numFmtId="49" fontId="0" fillId="0" borderId="15" xfId="0" applyNumberFormat="1" applyBorder="1">
      <alignment vertical="center"/>
    </xf>
    <xf numFmtId="49" fontId="8" fillId="0" borderId="0" xfId="0" applyNumberFormat="1" applyFont="1">
      <alignment vertical="center"/>
    </xf>
    <xf numFmtId="49" fontId="12" fillId="0" borderId="0" xfId="0" applyNumberFormat="1" applyFont="1">
      <alignment vertical="center"/>
    </xf>
    <xf numFmtId="49" fontId="32" fillId="0" borderId="0" xfId="0" applyNumberFormat="1" applyFont="1">
      <alignment vertical="center"/>
    </xf>
    <xf numFmtId="49" fontId="0" fillId="0" borderId="66" xfId="0" applyNumberFormat="1" applyBorder="1">
      <alignment vertical="center"/>
    </xf>
    <xf numFmtId="0" fontId="0" fillId="0" borderId="58" xfId="0" applyBorder="1" applyAlignment="1">
      <alignment horizontal="right" vertical="center"/>
    </xf>
    <xf numFmtId="0" fontId="0" fillId="0" borderId="0" xfId="0" applyAlignment="1">
      <alignment horizontal="center" vertical="center"/>
    </xf>
    <xf numFmtId="0" fontId="33" fillId="0" borderId="0" xfId="0" applyFont="1">
      <alignment vertical="center"/>
    </xf>
    <xf numFmtId="0" fontId="34" fillId="0" borderId="0" xfId="2" applyFont="1">
      <alignmen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xf>
    <xf numFmtId="176" fontId="0" fillId="0" borderId="74" xfId="0" applyNumberFormat="1" applyBorder="1">
      <alignment vertical="center"/>
    </xf>
    <xf numFmtId="0" fontId="23" fillId="4" borderId="53" xfId="2" applyFont="1" applyFill="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xf>
    <xf numFmtId="0" fontId="32" fillId="0" borderId="0" xfId="0" applyFont="1" applyAlignment="1">
      <alignment horizontal="center" vertical="center"/>
    </xf>
    <xf numFmtId="0" fontId="5" fillId="9" borderId="66" xfId="0" applyFont="1" applyFill="1" applyBorder="1" applyAlignment="1">
      <alignment horizontal="center" vertical="center"/>
    </xf>
    <xf numFmtId="0" fontId="5" fillId="9" borderId="83" xfId="0" applyFont="1" applyFill="1" applyBorder="1" applyAlignment="1">
      <alignment horizontal="center" vertical="center"/>
    </xf>
    <xf numFmtId="1" fontId="0" fillId="0" borderId="58" xfId="0" applyNumberFormat="1" applyBorder="1" applyAlignment="1">
      <alignment horizontal="right" vertical="center"/>
    </xf>
    <xf numFmtId="38" fontId="0" fillId="0" borderId="8" xfId="22" applyFont="1" applyBorder="1">
      <alignment vertical="center"/>
    </xf>
    <xf numFmtId="38" fontId="0" fillId="0" borderId="7" xfId="22" applyFont="1" applyBorder="1">
      <alignment vertical="center"/>
    </xf>
    <xf numFmtId="38" fontId="0" fillId="6" borderId="95" xfId="22" applyFont="1" applyFill="1" applyBorder="1">
      <alignment vertical="center"/>
    </xf>
    <xf numFmtId="38" fontId="0" fillId="0" borderId="93" xfId="22" applyFont="1" applyBorder="1">
      <alignment vertical="center"/>
    </xf>
    <xf numFmtId="38" fontId="0" fillId="0" borderId="80" xfId="22" applyFont="1" applyBorder="1">
      <alignment vertical="center"/>
    </xf>
    <xf numFmtId="38" fontId="0" fillId="0" borderId="58" xfId="22" applyFont="1" applyBorder="1">
      <alignment vertical="center"/>
    </xf>
    <xf numFmtId="38" fontId="0" fillId="0" borderId="77" xfId="22" applyFont="1" applyBorder="1">
      <alignment vertical="center"/>
    </xf>
    <xf numFmtId="38" fontId="0" fillId="0" borderId="92" xfId="22" applyFont="1" applyBorder="1">
      <alignment vertical="center"/>
    </xf>
    <xf numFmtId="38" fontId="0" fillId="0" borderId="9" xfId="22" applyFont="1" applyBorder="1">
      <alignment vertical="center"/>
    </xf>
    <xf numFmtId="38" fontId="0" fillId="0" borderId="21" xfId="22" applyFont="1" applyBorder="1">
      <alignment vertical="center"/>
    </xf>
    <xf numFmtId="38" fontId="0" fillId="5" borderId="35" xfId="22" applyFont="1" applyFill="1" applyBorder="1">
      <alignment vertical="center"/>
    </xf>
    <xf numFmtId="38" fontId="0" fillId="5" borderId="50" xfId="22" applyFont="1" applyFill="1" applyBorder="1">
      <alignment vertical="center"/>
    </xf>
    <xf numFmtId="38" fontId="0" fillId="0" borderId="32" xfId="22" applyFont="1" applyBorder="1">
      <alignment vertical="center"/>
    </xf>
    <xf numFmtId="38" fontId="0" fillId="0" borderId="28" xfId="22" applyFont="1" applyBorder="1">
      <alignment vertical="center"/>
    </xf>
    <xf numFmtId="38" fontId="0" fillId="9" borderId="7" xfId="22" applyFont="1" applyFill="1" applyBorder="1" applyAlignment="1">
      <alignment horizontal="center" vertical="center"/>
    </xf>
    <xf numFmtId="38" fontId="0" fillId="6" borderId="8" xfId="22" applyFont="1" applyFill="1" applyBorder="1">
      <alignment vertical="center"/>
    </xf>
    <xf numFmtId="38" fontId="0" fillId="0" borderId="24" xfId="22" applyFont="1" applyBorder="1">
      <alignment vertical="center"/>
    </xf>
    <xf numFmtId="38" fontId="0" fillId="5" borderId="36" xfId="22" applyFont="1" applyFill="1" applyBorder="1">
      <alignment vertical="center"/>
    </xf>
    <xf numFmtId="38" fontId="0" fillId="5" borderId="41" xfId="22" applyFont="1" applyFill="1" applyBorder="1">
      <alignment vertical="center"/>
    </xf>
    <xf numFmtId="38" fontId="0" fillId="0" borderId="12" xfId="22" applyFont="1" applyBorder="1">
      <alignment vertical="center"/>
    </xf>
    <xf numFmtId="38" fontId="0" fillId="0" borderId="22" xfId="22" applyFont="1" applyBorder="1">
      <alignment vertical="center"/>
    </xf>
    <xf numFmtId="38" fontId="0" fillId="0" borderId="33" xfId="22" applyFont="1" applyBorder="1">
      <alignment vertical="center"/>
    </xf>
    <xf numFmtId="38" fontId="0" fillId="0" borderId="29" xfId="22" applyFont="1" applyBorder="1">
      <alignment vertical="center"/>
    </xf>
    <xf numFmtId="38" fontId="0" fillId="9" borderId="15" xfId="22" applyFont="1" applyFill="1" applyBorder="1" applyAlignment="1">
      <alignment horizontal="center" vertical="center"/>
    </xf>
    <xf numFmtId="38" fontId="0" fillId="6" borderId="11" xfId="22" applyFont="1" applyFill="1" applyBorder="1">
      <alignment vertical="center"/>
    </xf>
    <xf numFmtId="38" fontId="0" fillId="0" borderId="25" xfId="22" applyFont="1" applyBorder="1">
      <alignment vertical="center"/>
    </xf>
    <xf numFmtId="38" fontId="0" fillId="5" borderId="37" xfId="22" applyFont="1" applyFill="1" applyBorder="1">
      <alignment vertical="center"/>
    </xf>
    <xf numFmtId="38" fontId="0" fillId="5" borderId="40" xfId="22" applyFont="1" applyFill="1" applyBorder="1">
      <alignment vertical="center"/>
    </xf>
    <xf numFmtId="38" fontId="0" fillId="0" borderId="6" xfId="22" applyFont="1" applyBorder="1">
      <alignment vertical="center"/>
    </xf>
    <xf numFmtId="38" fontId="0" fillId="0" borderId="20" xfId="22" applyFont="1" applyBorder="1">
      <alignment vertical="center"/>
    </xf>
    <xf numFmtId="38" fontId="0" fillId="0" borderId="31" xfId="22" applyFont="1" applyBorder="1">
      <alignment vertical="center"/>
    </xf>
    <xf numFmtId="38" fontId="0" fillId="0" borderId="27" xfId="22" applyFont="1" applyBorder="1">
      <alignment vertical="center"/>
    </xf>
    <xf numFmtId="38" fontId="0" fillId="9" borderId="66" xfId="22" applyFont="1" applyFill="1" applyBorder="1" applyAlignment="1">
      <alignment horizontal="center" vertical="center"/>
    </xf>
    <xf numFmtId="38" fontId="0" fillId="6" borderId="5" xfId="22" applyFont="1" applyFill="1" applyBorder="1">
      <alignment vertical="center"/>
    </xf>
    <xf numFmtId="38" fontId="0" fillId="0" borderId="23" xfId="22" applyFont="1" applyBorder="1">
      <alignment vertical="center"/>
    </xf>
    <xf numFmtId="38" fontId="0" fillId="4" borderId="35" xfId="22" applyFont="1" applyFill="1" applyBorder="1">
      <alignment vertical="center"/>
    </xf>
    <xf numFmtId="38" fontId="0" fillId="4" borderId="36" xfId="22" applyFont="1" applyFill="1" applyBorder="1">
      <alignment vertical="center"/>
    </xf>
    <xf numFmtId="38" fontId="0" fillId="4" borderId="90" xfId="22" applyFont="1" applyFill="1" applyBorder="1">
      <alignment vertical="center"/>
    </xf>
    <xf numFmtId="0" fontId="35" fillId="0" borderId="0" xfId="0" applyFont="1">
      <alignment vertical="center"/>
    </xf>
    <xf numFmtId="0" fontId="23" fillId="0" borderId="0" xfId="2" applyFont="1" applyFill="1">
      <alignment vertical="center"/>
    </xf>
    <xf numFmtId="0" fontId="23" fillId="0" borderId="0" xfId="2" applyFont="1" applyFill="1" applyAlignment="1">
      <alignment horizontal="left" vertical="center"/>
    </xf>
    <xf numFmtId="49" fontId="23" fillId="0" borderId="0" xfId="2" applyNumberFormat="1" applyFont="1" applyFill="1">
      <alignment vertical="center"/>
    </xf>
    <xf numFmtId="0" fontId="11" fillId="0" borderId="0" xfId="2" applyFont="1" applyFill="1" applyAlignment="1">
      <alignment horizontal="right" vertical="center"/>
    </xf>
    <xf numFmtId="38" fontId="11" fillId="0" borderId="0" xfId="3" applyFont="1" applyFill="1" applyAlignment="1">
      <alignment horizontal="center" vertical="center"/>
    </xf>
    <xf numFmtId="0" fontId="11" fillId="0" borderId="0" xfId="2" applyFont="1" applyFill="1" applyAlignment="1">
      <alignment horizontal="left" vertical="center"/>
    </xf>
    <xf numFmtId="0" fontId="11" fillId="0" borderId="0" xfId="2" applyFont="1" applyFill="1" applyAlignment="1">
      <alignment horizontal="center" vertical="center"/>
    </xf>
    <xf numFmtId="0" fontId="23" fillId="0" borderId="0" xfId="2" applyFont="1" applyFill="1" applyAlignment="1">
      <alignment horizontal="center" vertical="center"/>
    </xf>
    <xf numFmtId="0" fontId="6" fillId="7" borderId="56" xfId="0" applyFont="1" applyFill="1" applyBorder="1" applyAlignment="1">
      <alignment horizontal="center" vertical="center"/>
    </xf>
    <xf numFmtId="0" fontId="6" fillId="7" borderId="57" xfId="0" applyFont="1" applyFill="1" applyBorder="1" applyAlignment="1">
      <alignment horizontal="center" vertical="center"/>
    </xf>
    <xf numFmtId="0" fontId="6" fillId="7" borderId="67" xfId="0" applyFont="1" applyFill="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2" borderId="56" xfId="0" applyFont="1" applyFill="1" applyBorder="1" applyAlignment="1">
      <alignment horizontal="center" vertical="center"/>
    </xf>
    <xf numFmtId="0" fontId="18" fillId="2" borderId="57" xfId="0" applyFont="1" applyFill="1" applyBorder="1" applyAlignment="1">
      <alignment horizontal="center" vertical="center"/>
    </xf>
    <xf numFmtId="0" fontId="18" fillId="2" borderId="67" xfId="0" applyFont="1" applyFill="1" applyBorder="1" applyAlignment="1">
      <alignment horizontal="center" vertical="center"/>
    </xf>
    <xf numFmtId="0" fontId="15" fillId="0" borderId="59"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66" xfId="0" applyFont="1" applyBorder="1" applyAlignment="1">
      <alignment horizontal="center" vertical="center"/>
    </xf>
    <xf numFmtId="0" fontId="5" fillId="0" borderId="25" xfId="0" applyFont="1" applyBorder="1" applyAlignment="1">
      <alignment horizontal="center" vertical="center" wrapText="1"/>
    </xf>
    <xf numFmtId="0" fontId="5" fillId="0" borderId="94" xfId="0" applyFont="1" applyBorder="1" applyAlignment="1">
      <alignment horizontal="center" vertical="center"/>
    </xf>
    <xf numFmtId="0" fontId="9" fillId="4" borderId="74" xfId="0" applyFont="1" applyFill="1" applyBorder="1" applyAlignment="1">
      <alignment horizontal="center" vertical="center" wrapText="1"/>
    </xf>
    <xf numFmtId="0" fontId="9" fillId="4" borderId="95" xfId="0" applyFont="1" applyFill="1" applyBorder="1" applyAlignment="1">
      <alignment horizontal="center" vertical="center" wrapText="1"/>
    </xf>
    <xf numFmtId="0" fontId="18" fillId="0" borderId="5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62" xfId="0" applyFont="1" applyBorder="1" applyAlignment="1">
      <alignment horizontal="center" vertical="center"/>
    </xf>
    <xf numFmtId="0" fontId="18" fillId="3" borderId="86" xfId="0" applyFont="1" applyFill="1" applyBorder="1" applyAlignment="1">
      <alignment horizontal="center" vertical="center"/>
    </xf>
    <xf numFmtId="0" fontId="18" fillId="3" borderId="54" xfId="0" applyFont="1" applyFill="1" applyBorder="1" applyAlignment="1">
      <alignment horizontal="center" vertical="center"/>
    </xf>
    <xf numFmtId="0" fontId="18" fillId="3" borderId="55"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84" xfId="0" applyFont="1" applyBorder="1" applyAlignment="1">
      <alignment horizontal="center" vertical="center"/>
    </xf>
    <xf numFmtId="0" fontId="6" fillId="0" borderId="24" xfId="0" applyFont="1" applyBorder="1" applyAlignment="1">
      <alignment horizontal="center" vertical="center"/>
    </xf>
    <xf numFmtId="0" fontId="6" fillId="8" borderId="28"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2" xfId="0" applyFont="1" applyBorder="1" applyAlignment="1">
      <alignment horizontal="center" vertical="center" wrapText="1"/>
    </xf>
    <xf numFmtId="176" fontId="6" fillId="0" borderId="29" xfId="0" applyNumberFormat="1" applyFont="1" applyBorder="1" applyAlignment="1">
      <alignment horizontal="center" vertical="center" wrapText="1"/>
    </xf>
    <xf numFmtId="176" fontId="6" fillId="0" borderId="82" xfId="0" applyNumberFormat="1" applyFont="1" applyBorder="1" applyAlignment="1">
      <alignment horizontal="center" vertical="center" wrapText="1"/>
    </xf>
    <xf numFmtId="176" fontId="6" fillId="0" borderId="64" xfId="0" applyNumberFormat="1" applyFont="1" applyBorder="1" applyAlignment="1">
      <alignment horizontal="center" vertical="center" wrapText="1"/>
    </xf>
    <xf numFmtId="0" fontId="9" fillId="4" borderId="56"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13" fillId="0" borderId="0" xfId="0" applyFont="1" applyAlignment="1">
      <alignment horizontal="center" vertical="center"/>
    </xf>
    <xf numFmtId="0" fontId="9" fillId="0" borderId="19"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20" xfId="0" applyFont="1" applyBorder="1" applyAlignment="1">
      <alignment horizontal="center" vertical="center" wrapText="1"/>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10" xfId="0" applyFont="1" applyFill="1" applyBorder="1" applyAlignment="1">
      <alignment horizontal="center" vertical="center"/>
    </xf>
    <xf numFmtId="38" fontId="6" fillId="8" borderId="8" xfId="1" applyFont="1" applyFill="1" applyBorder="1" applyAlignment="1">
      <alignment horizontal="center" vertical="center" wrapText="1"/>
    </xf>
    <xf numFmtId="38" fontId="6" fillId="8" borderId="10" xfId="1"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21" fillId="4" borderId="60" xfId="0" applyFont="1" applyFill="1" applyBorder="1" applyAlignment="1">
      <alignment horizontal="center" vertical="center" wrapText="1"/>
    </xf>
    <xf numFmtId="0" fontId="21" fillId="4" borderId="61" xfId="0" applyFont="1" applyFill="1" applyBorder="1" applyAlignment="1">
      <alignment horizontal="center" vertical="center" wrapText="1"/>
    </xf>
    <xf numFmtId="0" fontId="18" fillId="4" borderId="88" xfId="0" applyFont="1" applyFill="1" applyBorder="1" applyAlignment="1">
      <alignment horizontal="center" vertical="center" wrapText="1"/>
    </xf>
    <xf numFmtId="0" fontId="18" fillId="4" borderId="91" xfId="0" applyFont="1" applyFill="1" applyBorder="1" applyAlignment="1">
      <alignment horizontal="center" vertical="center" wrapText="1"/>
    </xf>
    <xf numFmtId="176" fontId="6" fillId="0" borderId="60" xfId="0" applyNumberFormat="1" applyFont="1" applyBorder="1" applyAlignment="1">
      <alignment horizontal="center" vertical="center" wrapText="1"/>
    </xf>
    <xf numFmtId="176" fontId="6" fillId="0" borderId="61"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8" borderId="24"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84" xfId="0" applyFont="1" applyBorder="1" applyAlignment="1">
      <alignment horizontal="center" vertical="center" wrapText="1"/>
    </xf>
    <xf numFmtId="0" fontId="18" fillId="8" borderId="24"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176" fontId="6" fillId="0" borderId="81" xfId="0" applyNumberFormat="1" applyFont="1" applyBorder="1" applyAlignment="1">
      <alignment horizontal="center" vertical="center" wrapText="1"/>
    </xf>
    <xf numFmtId="0" fontId="9" fillId="3" borderId="58" xfId="0" applyFont="1" applyFill="1" applyBorder="1" applyAlignment="1">
      <alignment horizontal="center" vertical="center"/>
    </xf>
    <xf numFmtId="0" fontId="18" fillId="3" borderId="58" xfId="0" applyFont="1" applyFill="1" applyBorder="1" applyAlignment="1">
      <alignment horizontal="center" vertical="center"/>
    </xf>
    <xf numFmtId="0" fontId="18" fillId="3" borderId="7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5"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97" xfId="0" applyFont="1" applyBorder="1" applyAlignment="1">
      <alignment horizontal="center" vertical="center" wrapText="1"/>
    </xf>
    <xf numFmtId="0" fontId="9" fillId="9" borderId="7"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66" xfId="0" applyFont="1" applyFill="1" applyBorder="1" applyAlignment="1">
      <alignment horizontal="center" vertical="center" wrapText="1"/>
    </xf>
    <xf numFmtId="0" fontId="18" fillId="0" borderId="64" xfId="0" applyFont="1" applyBorder="1" applyAlignment="1">
      <alignment horizontal="center" vertical="center" wrapText="1"/>
    </xf>
    <xf numFmtId="0" fontId="18" fillId="2" borderId="60"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22" xfId="0" applyFont="1" applyFill="1" applyBorder="1" applyAlignment="1">
      <alignment horizontal="center" vertical="center" wrapText="1"/>
    </xf>
    <xf numFmtId="38" fontId="17" fillId="0" borderId="38" xfId="1" applyFont="1" applyBorder="1" applyAlignment="1">
      <alignment horizontal="center" vertical="center" wrapText="1"/>
    </xf>
    <xf numFmtId="38" fontId="17" fillId="0" borderId="89" xfId="1" applyFont="1" applyBorder="1" applyAlignment="1">
      <alignment horizontal="center" vertical="center" wrapText="1"/>
    </xf>
    <xf numFmtId="38" fontId="17" fillId="0" borderId="64" xfId="1" applyFont="1" applyBorder="1" applyAlignment="1">
      <alignment horizontal="center" vertical="center" wrapText="1"/>
    </xf>
    <xf numFmtId="38" fontId="17" fillId="0" borderId="29" xfId="1" applyFont="1" applyBorder="1" applyAlignment="1">
      <alignment horizontal="center" vertical="center" wrapText="1"/>
    </xf>
    <xf numFmtId="38" fontId="17" fillId="2" borderId="76" xfId="1" applyFont="1" applyFill="1" applyBorder="1" applyAlignment="1">
      <alignment horizontal="center" vertical="center" wrapText="1"/>
    </xf>
    <xf numFmtId="38" fontId="17" fillId="2" borderId="11" xfId="1" applyFont="1" applyFill="1" applyBorder="1" applyAlignment="1">
      <alignment horizontal="center" vertical="center" wrapText="1"/>
    </xf>
    <xf numFmtId="38" fontId="17" fillId="2" borderId="12" xfId="1" applyFont="1" applyFill="1" applyBorder="1" applyAlignment="1">
      <alignment horizontal="center" vertical="center" wrapText="1"/>
    </xf>
    <xf numFmtId="38" fontId="17" fillId="0" borderId="39" xfId="1" applyFont="1" applyBorder="1" applyAlignment="1">
      <alignment horizontal="center" vertical="center" wrapText="1"/>
    </xf>
    <xf numFmtId="38" fontId="17" fillId="0" borderId="98" xfId="1" applyFont="1" applyBorder="1" applyAlignment="1">
      <alignment horizontal="center" vertical="center" wrapText="1"/>
    </xf>
    <xf numFmtId="38" fontId="6" fillId="0" borderId="68" xfId="1" applyFont="1" applyFill="1" applyBorder="1" applyAlignment="1">
      <alignment horizontal="center" vertical="center" wrapText="1"/>
    </xf>
    <xf numFmtId="38" fontId="6" fillId="0" borderId="71" xfId="1" applyFont="1" applyFill="1" applyBorder="1" applyAlignment="1">
      <alignment horizontal="center" vertical="center" wrapText="1"/>
    </xf>
    <xf numFmtId="0" fontId="6" fillId="0" borderId="70" xfId="0" applyFont="1" applyBorder="1" applyAlignment="1">
      <alignment horizontal="center" vertical="center" wrapText="1"/>
    </xf>
    <xf numFmtId="0" fontId="6" fillId="0" borderId="72" xfId="0" applyFont="1" applyBorder="1" applyAlignment="1">
      <alignment horizontal="center" vertical="center" wrapText="1"/>
    </xf>
    <xf numFmtId="0" fontId="18" fillId="3" borderId="56"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3" borderId="67"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18" fillId="2" borderId="56"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8" fillId="2" borderId="67" xfId="0" applyFont="1" applyFill="1" applyBorder="1" applyAlignment="1">
      <alignment horizontal="center" vertical="center" wrapText="1"/>
    </xf>
    <xf numFmtId="176" fontId="31" fillId="0" borderId="8" xfId="0" applyNumberFormat="1" applyFont="1" applyBorder="1" applyAlignment="1">
      <alignment horizontal="center" vertical="center"/>
    </xf>
    <xf numFmtId="176" fontId="31" fillId="0" borderId="9" xfId="0" applyNumberFormat="1" applyFont="1" applyBorder="1" applyAlignment="1">
      <alignment horizontal="center" vertical="center"/>
    </xf>
    <xf numFmtId="176" fontId="31" fillId="0" borderId="10" xfId="0" applyNumberFormat="1" applyFont="1" applyBorder="1" applyAlignment="1">
      <alignment horizontal="center" vertical="center"/>
    </xf>
    <xf numFmtId="176" fontId="18" fillId="0" borderId="8" xfId="0" applyNumberFormat="1" applyFont="1" applyBorder="1" applyAlignment="1">
      <alignment horizontal="center" vertical="center" wrapText="1"/>
    </xf>
    <xf numFmtId="176" fontId="18" fillId="0" borderId="9" xfId="0" applyNumberFormat="1" applyFont="1" applyBorder="1" applyAlignment="1">
      <alignment horizontal="center" vertical="center" wrapText="1"/>
    </xf>
    <xf numFmtId="176" fontId="18" fillId="0" borderId="10" xfId="0" applyNumberFormat="1" applyFont="1" applyBorder="1" applyAlignment="1">
      <alignment horizontal="center" vertical="center" wrapText="1"/>
    </xf>
    <xf numFmtId="38" fontId="5" fillId="0" borderId="71" xfId="1" applyFont="1" applyFill="1" applyBorder="1" applyAlignment="1">
      <alignment horizontal="center" vertical="center" wrapText="1"/>
    </xf>
    <xf numFmtId="38" fontId="5" fillId="0" borderId="87" xfId="1" applyFont="1" applyFill="1" applyBorder="1" applyAlignment="1">
      <alignment horizontal="center" vertical="center" wrapText="1"/>
    </xf>
    <xf numFmtId="0" fontId="5" fillId="0" borderId="72" xfId="0" applyFont="1" applyBorder="1" applyAlignment="1">
      <alignment horizontal="center" vertical="center" wrapText="1"/>
    </xf>
    <xf numFmtId="0" fontId="18" fillId="2" borderId="25" xfId="0" applyFont="1" applyFill="1" applyBorder="1" applyAlignment="1">
      <alignment horizontal="center" vertical="center"/>
    </xf>
    <xf numFmtId="0" fontId="18" fillId="2" borderId="43" xfId="0" applyFont="1" applyFill="1" applyBorder="1" applyAlignment="1">
      <alignment horizontal="center" vertical="center"/>
    </xf>
    <xf numFmtId="0" fontId="18" fillId="7" borderId="25" xfId="0" applyFont="1" applyFill="1" applyBorder="1" applyAlignment="1">
      <alignment horizontal="center" vertical="center"/>
    </xf>
    <xf numFmtId="0" fontId="18" fillId="7" borderId="94" xfId="0" applyFont="1" applyFill="1" applyBorder="1" applyAlignment="1">
      <alignment horizontal="center" vertical="center"/>
    </xf>
    <xf numFmtId="38" fontId="17" fillId="0" borderId="25" xfId="1" applyFont="1" applyBorder="1" applyAlignment="1">
      <alignment horizontal="center" vertical="center" wrapText="1"/>
    </xf>
    <xf numFmtId="38" fontId="17" fillId="0" borderId="12" xfId="1" applyFont="1" applyBorder="1" applyAlignment="1">
      <alignment horizontal="center" vertical="center" wrapText="1"/>
    </xf>
    <xf numFmtId="0" fontId="18" fillId="6" borderId="36" xfId="0" applyFont="1" applyFill="1" applyBorder="1" applyAlignment="1">
      <alignment horizontal="center" vertical="center"/>
    </xf>
    <xf numFmtId="0" fontId="18" fillId="6" borderId="90" xfId="0" applyFont="1" applyFill="1" applyBorder="1" applyAlignment="1">
      <alignment horizontal="center" vertical="center"/>
    </xf>
    <xf numFmtId="0" fontId="18" fillId="6" borderId="59" xfId="0" applyFont="1" applyFill="1" applyBorder="1" applyAlignment="1">
      <alignment horizontal="center" vertical="center"/>
    </xf>
    <xf numFmtId="0" fontId="18" fillId="6" borderId="28" xfId="0" applyFont="1" applyFill="1" applyBorder="1" applyAlignment="1">
      <alignment horizontal="center" vertical="center"/>
    </xf>
    <xf numFmtId="0" fontId="18" fillId="6" borderId="21" xfId="0" applyFont="1" applyFill="1" applyBorder="1" applyAlignment="1">
      <alignment horizontal="center" vertical="center"/>
    </xf>
    <xf numFmtId="0" fontId="6" fillId="9" borderId="51" xfId="0" applyFont="1" applyFill="1" applyBorder="1" applyAlignment="1">
      <alignment horizontal="center" vertical="center" wrapText="1"/>
    </xf>
    <xf numFmtId="0" fontId="6" fillId="9" borderId="14" xfId="0" applyFont="1" applyFill="1" applyBorder="1" applyAlignment="1">
      <alignment horizontal="center" vertical="center"/>
    </xf>
    <xf numFmtId="0" fontId="6" fillId="9" borderId="16" xfId="0" applyFont="1" applyFill="1" applyBorder="1" applyAlignment="1">
      <alignment horizontal="center" vertical="center"/>
    </xf>
    <xf numFmtId="0" fontId="6" fillId="5" borderId="17"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5" fillId="5" borderId="3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52" xfId="0" applyFont="1" applyBorder="1" applyAlignment="1">
      <alignment horizontal="center" vertical="center" wrapText="1"/>
    </xf>
    <xf numFmtId="0" fontId="6" fillId="0" borderId="23" xfId="0" applyFont="1" applyBorder="1" applyAlignment="1">
      <alignment horizontal="center" vertical="center"/>
    </xf>
    <xf numFmtId="0" fontId="6" fillId="0" borderId="19" xfId="0" applyFont="1" applyBorder="1" applyAlignment="1">
      <alignment horizontal="center" vertical="center" wrapText="1"/>
    </xf>
    <xf numFmtId="0" fontId="6" fillId="0" borderId="72" xfId="0" applyFont="1" applyBorder="1" applyAlignment="1">
      <alignment horizontal="center" vertical="center"/>
    </xf>
    <xf numFmtId="0" fontId="6" fillId="0" borderId="20" xfId="0" applyFont="1" applyBorder="1" applyAlignment="1">
      <alignment horizontal="center" vertical="center"/>
    </xf>
    <xf numFmtId="0" fontId="6" fillId="9" borderId="13"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89" xfId="0" applyFont="1" applyBorder="1" applyAlignment="1">
      <alignment horizontal="center" vertical="center" wrapText="1"/>
    </xf>
    <xf numFmtId="0" fontId="15" fillId="0" borderId="7" xfId="0" applyFont="1" applyBorder="1" applyAlignment="1">
      <alignment horizontal="center" vertical="center" wrapText="1"/>
    </xf>
    <xf numFmtId="0" fontId="6" fillId="0" borderId="51" xfId="0" applyFont="1" applyBorder="1" applyAlignment="1">
      <alignment horizontal="center" vertical="center"/>
    </xf>
    <xf numFmtId="0" fontId="9" fillId="0" borderId="29" xfId="0" applyFont="1" applyBorder="1" applyAlignment="1">
      <alignment horizontal="center" vertical="center" wrapText="1"/>
    </xf>
    <xf numFmtId="0" fontId="9" fillId="0" borderId="82" xfId="0" applyFont="1" applyBorder="1" applyAlignment="1">
      <alignment horizontal="center" vertical="center" wrapText="1"/>
    </xf>
    <xf numFmtId="0" fontId="15" fillId="4" borderId="56"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15" fillId="4" borderId="67" xfId="0" applyFont="1" applyFill="1" applyBorder="1" applyAlignment="1">
      <alignment horizontal="center" vertical="center" wrapText="1"/>
    </xf>
    <xf numFmtId="0" fontId="18" fillId="7" borderId="38" xfId="0" applyFont="1" applyFill="1" applyBorder="1" applyAlignment="1">
      <alignment horizontal="center" vertical="center"/>
    </xf>
    <xf numFmtId="0" fontId="18" fillId="7" borderId="89" xfId="0" applyFont="1" applyFill="1" applyBorder="1" applyAlignment="1">
      <alignment horizontal="center" vertical="center"/>
    </xf>
    <xf numFmtId="0" fontId="18" fillId="7" borderId="37" xfId="0" applyFont="1" applyFill="1" applyBorder="1" applyAlignment="1">
      <alignment horizontal="center" vertical="center"/>
    </xf>
    <xf numFmtId="0" fontId="18" fillId="0" borderId="3" xfId="0" applyFont="1" applyBorder="1" applyAlignment="1">
      <alignment horizontal="center" vertical="center"/>
    </xf>
    <xf numFmtId="0" fontId="18" fillId="0" borderId="42" xfId="0" applyFont="1" applyBorder="1" applyAlignment="1">
      <alignment horizontal="center" vertical="center"/>
    </xf>
    <xf numFmtId="0" fontId="18" fillId="0" borderId="45" xfId="0" applyFont="1" applyBorder="1" applyAlignment="1">
      <alignment horizontal="center" vertical="center"/>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27" xfId="0" applyFont="1" applyBorder="1" applyAlignment="1">
      <alignment horizontal="center" vertical="center"/>
    </xf>
    <xf numFmtId="0" fontId="6" fillId="0" borderId="46" xfId="0" applyFont="1" applyBorder="1" applyAlignment="1">
      <alignment horizontal="center" vertical="center"/>
    </xf>
    <xf numFmtId="0" fontId="9" fillId="9" borderId="15" xfId="0" applyFont="1" applyFill="1" applyBorder="1" applyAlignment="1">
      <alignment horizontal="center" vertical="center"/>
    </xf>
    <xf numFmtId="0" fontId="9" fillId="9" borderId="66"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Alignment="1">
      <alignment horizontal="center" vertical="center"/>
    </xf>
    <xf numFmtId="49" fontId="6" fillId="0" borderId="1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43"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0" borderId="18" xfId="0" applyFont="1" applyBorder="1" applyAlignment="1">
      <alignment horizontal="center" vertical="center" wrapText="1"/>
    </xf>
    <xf numFmtId="0" fontId="6" fillId="0" borderId="6" xfId="0" applyFont="1" applyBorder="1" applyAlignment="1">
      <alignment horizontal="center" vertical="center"/>
    </xf>
    <xf numFmtId="0" fontId="6" fillId="0" borderId="30"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3" xfId="0" applyFont="1" applyBorder="1" applyAlignment="1">
      <alignment horizontal="center" vertical="center"/>
    </xf>
    <xf numFmtId="0" fontId="6" fillId="0" borderId="20" xfId="0" applyFont="1" applyBorder="1" applyAlignment="1">
      <alignment horizontal="center" vertical="center" wrapText="1"/>
    </xf>
    <xf numFmtId="0" fontId="6" fillId="0" borderId="11" xfId="0" applyFont="1" applyBorder="1" applyAlignment="1">
      <alignment horizontal="center" vertical="center"/>
    </xf>
    <xf numFmtId="0" fontId="6" fillId="0" borderId="34" xfId="0" applyFont="1" applyBorder="1" applyAlignment="1">
      <alignment horizontal="center" vertical="center" wrapText="1"/>
    </xf>
    <xf numFmtId="0" fontId="6" fillId="0" borderId="49" xfId="0" applyFont="1" applyBorder="1" applyAlignment="1">
      <alignment horizontal="center" vertical="center"/>
    </xf>
    <xf numFmtId="0" fontId="6" fillId="0" borderId="5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12" fillId="0" borderId="0" xfId="0" applyFont="1" applyAlignment="1">
      <alignment horizontal="left" vertical="center" wrapText="1"/>
    </xf>
    <xf numFmtId="0" fontId="15" fillId="9" borderId="1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18" fillId="2" borderId="58" xfId="0" applyFont="1" applyFill="1" applyBorder="1" applyAlignment="1">
      <alignment horizontal="center" vertical="center" wrapText="1"/>
    </xf>
    <xf numFmtId="0" fontId="18" fillId="2" borderId="75"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89" xfId="0" applyFont="1" applyFill="1" applyBorder="1" applyAlignment="1">
      <alignment horizontal="center" vertical="center" wrapText="1"/>
    </xf>
    <xf numFmtId="0" fontId="6" fillId="0" borderId="44" xfId="0" applyFont="1" applyBorder="1" applyAlignment="1">
      <alignment horizontal="center" vertical="center" wrapText="1"/>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15" fillId="9" borderId="7"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66" xfId="0" applyFont="1" applyFill="1" applyBorder="1" applyAlignment="1">
      <alignment horizontal="center" vertical="center" wrapText="1"/>
    </xf>
    <xf numFmtId="0" fontId="18" fillId="2" borderId="48" xfId="0" applyFont="1" applyFill="1" applyBorder="1" applyAlignment="1">
      <alignment horizontal="center" vertical="center"/>
    </xf>
    <xf numFmtId="0" fontId="18" fillId="2" borderId="12" xfId="0" applyFont="1" applyFill="1" applyBorder="1" applyAlignment="1">
      <alignment horizontal="center" vertical="center"/>
    </xf>
    <xf numFmtId="0" fontId="18" fillId="7" borderId="29" xfId="0" applyFont="1" applyFill="1" applyBorder="1" applyAlignment="1">
      <alignment horizontal="center" vertical="center"/>
    </xf>
    <xf numFmtId="0" fontId="18" fillId="7" borderId="82" xfId="0" applyFont="1" applyFill="1" applyBorder="1" applyAlignment="1">
      <alignment horizontal="center" vertical="center"/>
    </xf>
    <xf numFmtId="0" fontId="9" fillId="0" borderId="64" xfId="0" applyFont="1" applyBorder="1" applyAlignment="1">
      <alignment horizontal="center" vertical="center" wrapText="1"/>
    </xf>
    <xf numFmtId="0" fontId="9" fillId="0" borderId="81" xfId="0" applyFont="1" applyBorder="1" applyAlignment="1">
      <alignment horizontal="center" vertical="center" wrapText="1"/>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2" borderId="11" xfId="0" applyFont="1" applyFill="1" applyBorder="1" applyAlignment="1">
      <alignment horizontal="center" vertical="center"/>
    </xf>
    <xf numFmtId="0" fontId="6" fillId="6" borderId="17" xfId="0" applyFont="1" applyFill="1" applyBorder="1" applyAlignment="1">
      <alignment horizontal="center" vertical="center" wrapText="1"/>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0" borderId="47" xfId="0" applyFont="1" applyBorder="1" applyAlignment="1">
      <alignment horizontal="center" vertical="center"/>
    </xf>
    <xf numFmtId="0" fontId="6" fillId="0" borderId="31" xfId="0" applyFont="1" applyBorder="1" applyAlignment="1">
      <alignment horizontal="center" vertical="center"/>
    </xf>
    <xf numFmtId="0" fontId="18" fillId="4" borderId="29" xfId="0" applyFont="1" applyFill="1" applyBorder="1" applyAlignment="1">
      <alignment horizontal="center" vertical="center" wrapText="1"/>
    </xf>
    <xf numFmtId="0" fontId="18" fillId="4" borderId="82" xfId="0" applyFont="1" applyFill="1" applyBorder="1" applyAlignment="1">
      <alignment horizontal="center" vertical="center" wrapText="1"/>
    </xf>
    <xf numFmtId="0" fontId="9" fillId="2" borderId="80" xfId="0" applyFont="1" applyFill="1" applyBorder="1" applyAlignment="1">
      <alignment horizontal="center" vertical="center" wrapText="1"/>
    </xf>
    <xf numFmtId="0" fontId="9" fillId="2" borderId="58" xfId="0" applyFont="1" applyFill="1" applyBorder="1" applyAlignment="1">
      <alignment horizontal="center" vertical="center" wrapText="1"/>
    </xf>
    <xf numFmtId="176" fontId="6" fillId="4" borderId="88" xfId="0" applyNumberFormat="1" applyFont="1" applyFill="1" applyBorder="1" applyAlignment="1">
      <alignment horizontal="center" vertical="center" wrapText="1"/>
    </xf>
    <xf numFmtId="176" fontId="6" fillId="4" borderId="91" xfId="0" applyNumberFormat="1"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83" xfId="0" applyFont="1" applyFill="1" applyBorder="1" applyAlignment="1">
      <alignment horizontal="center" vertical="center" wrapText="1"/>
    </xf>
    <xf numFmtId="0" fontId="14" fillId="0" borderId="0" xfId="0" applyFont="1" applyAlignment="1">
      <alignment horizontal="left" vertical="top" wrapText="1"/>
    </xf>
    <xf numFmtId="0" fontId="23" fillId="0" borderId="0" xfId="2" applyFont="1" applyAlignment="1">
      <alignment horizontal="center" vertical="center" wrapText="1"/>
    </xf>
    <xf numFmtId="0" fontId="23" fillId="0" borderId="0" xfId="2" applyFont="1" applyAlignment="1">
      <alignment horizontal="center" vertical="center"/>
    </xf>
    <xf numFmtId="0" fontId="27" fillId="8" borderId="65" xfId="0" applyFont="1" applyFill="1" applyBorder="1" applyAlignment="1">
      <alignment horizontal="center" vertical="center" wrapText="1"/>
    </xf>
    <xf numFmtId="0" fontId="27" fillId="8" borderId="79" xfId="0" applyFont="1" applyFill="1" applyBorder="1" applyAlignment="1">
      <alignment horizontal="center" vertical="center" wrapText="1"/>
    </xf>
    <xf numFmtId="0" fontId="27" fillId="8" borderId="51"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3" fillId="7" borderId="84" xfId="2" applyFont="1" applyFill="1" applyBorder="1" applyAlignment="1">
      <alignment horizontal="center" vertical="center"/>
    </xf>
    <xf numFmtId="0" fontId="23" fillId="7" borderId="64" xfId="2" applyFont="1" applyFill="1" applyBorder="1" applyAlignment="1">
      <alignment horizontal="center" vertical="center"/>
    </xf>
    <xf numFmtId="0" fontId="23" fillId="7" borderId="65" xfId="2" applyFont="1" applyFill="1" applyBorder="1" applyAlignment="1">
      <alignment horizontal="center" vertical="center"/>
    </xf>
    <xf numFmtId="0" fontId="23" fillId="6" borderId="56" xfId="2" applyFont="1" applyFill="1" applyBorder="1" applyAlignment="1">
      <alignment horizontal="center" vertical="center"/>
    </xf>
    <xf numFmtId="0" fontId="23" fillId="6" borderId="57" xfId="2" applyFont="1" applyFill="1" applyBorder="1" applyAlignment="1">
      <alignment horizontal="center" vertical="center"/>
    </xf>
    <xf numFmtId="0" fontId="23" fillId="6" borderId="67" xfId="2" applyFont="1" applyFill="1" applyBorder="1" applyAlignment="1">
      <alignment horizontal="center" vertical="center"/>
    </xf>
    <xf numFmtId="0" fontId="23" fillId="6" borderId="68" xfId="2" applyFont="1" applyFill="1" applyBorder="1" applyAlignment="1">
      <alignment horizontal="center" vertical="center" wrapText="1"/>
    </xf>
    <xf numFmtId="0" fontId="23" fillId="6" borderId="71" xfId="2" applyFont="1" applyFill="1" applyBorder="1" applyAlignment="1">
      <alignment horizontal="center" vertical="center" wrapText="1"/>
    </xf>
    <xf numFmtId="0" fontId="23" fillId="7" borderId="56" xfId="2" applyFont="1" applyFill="1" applyBorder="1" applyAlignment="1">
      <alignment horizontal="center" vertical="center"/>
    </xf>
    <xf numFmtId="0" fontId="23" fillId="7" borderId="57" xfId="2" applyFont="1" applyFill="1" applyBorder="1" applyAlignment="1">
      <alignment horizontal="center" vertical="center"/>
    </xf>
    <xf numFmtId="0" fontId="23" fillId="7" borderId="67" xfId="2" applyFont="1" applyFill="1" applyBorder="1" applyAlignment="1">
      <alignment horizontal="center" vertical="center"/>
    </xf>
    <xf numFmtId="0" fontId="23" fillId="7" borderId="68" xfId="2" applyFont="1" applyFill="1" applyBorder="1" applyAlignment="1">
      <alignment horizontal="center" vertical="center"/>
    </xf>
    <xf numFmtId="0" fontId="23" fillId="7" borderId="71" xfId="2" applyFont="1" applyFill="1" applyBorder="1" applyAlignment="1">
      <alignment horizontal="center" vertical="center"/>
    </xf>
    <xf numFmtId="0" fontId="23" fillId="6" borderId="70" xfId="2" applyFont="1" applyFill="1" applyBorder="1" applyAlignment="1">
      <alignment horizontal="center" vertical="center" wrapText="1"/>
    </xf>
    <xf numFmtId="0" fontId="23" fillId="6" borderId="72" xfId="2" applyFont="1" applyFill="1" applyBorder="1" applyAlignment="1">
      <alignment horizontal="center" vertical="center" wrapText="1"/>
    </xf>
    <xf numFmtId="0" fontId="23" fillId="6" borderId="8" xfId="2" applyFont="1" applyFill="1" applyBorder="1" applyAlignment="1">
      <alignment horizontal="center" vertical="center"/>
    </xf>
    <xf numFmtId="0" fontId="23" fillId="6" borderId="7" xfId="2" applyFont="1" applyFill="1" applyBorder="1" applyAlignment="1">
      <alignment horizontal="center" vertical="center"/>
    </xf>
    <xf numFmtId="0" fontId="23" fillId="6" borderId="65" xfId="2" applyFont="1" applyFill="1" applyBorder="1" applyAlignment="1">
      <alignment horizontal="center" vertical="center" wrapText="1"/>
    </xf>
    <xf numFmtId="0" fontId="23" fillId="6" borderId="79" xfId="2" applyFont="1" applyFill="1" applyBorder="1" applyAlignment="1">
      <alignment horizontal="center" vertical="center" wrapText="1"/>
    </xf>
    <xf numFmtId="0" fontId="23" fillId="6" borderId="26" xfId="2" applyFont="1" applyFill="1" applyBorder="1" applyAlignment="1">
      <alignment horizontal="center" vertical="center" wrapText="1"/>
    </xf>
    <xf numFmtId="0" fontId="23" fillId="6" borderId="46" xfId="2" applyFont="1" applyFill="1" applyBorder="1" applyAlignment="1">
      <alignment horizontal="center" vertical="center" wrapText="1"/>
    </xf>
    <xf numFmtId="0" fontId="23" fillId="6" borderId="73" xfId="2" applyFont="1" applyFill="1" applyBorder="1" applyAlignment="1">
      <alignment horizontal="center" vertical="center" wrapText="1"/>
    </xf>
    <xf numFmtId="0" fontId="23" fillId="6" borderId="19" xfId="2" applyFont="1" applyFill="1" applyBorder="1" applyAlignment="1">
      <alignment horizontal="center" vertical="center" wrapText="1"/>
    </xf>
    <xf numFmtId="0" fontId="27" fillId="8" borderId="57" xfId="0" applyFont="1" applyFill="1" applyBorder="1" applyAlignment="1">
      <alignment horizontal="center" vertical="center"/>
    </xf>
    <xf numFmtId="0" fontId="27" fillId="8" borderId="67" xfId="0" applyFont="1" applyFill="1" applyBorder="1" applyAlignment="1">
      <alignment horizontal="center" vertical="center"/>
    </xf>
    <xf numFmtId="0" fontId="23" fillId="7" borderId="78" xfId="2" applyFont="1" applyFill="1" applyBorder="1" applyAlignment="1">
      <alignment horizontal="center" vertical="center"/>
    </xf>
    <xf numFmtId="0" fontId="23" fillId="7" borderId="79" xfId="2" applyFont="1" applyFill="1" applyBorder="1" applyAlignment="1">
      <alignment horizontal="center" vertical="center"/>
    </xf>
    <xf numFmtId="49" fontId="23" fillId="7" borderId="69" xfId="2" applyNumberFormat="1" applyFont="1" applyFill="1" applyBorder="1" applyAlignment="1">
      <alignment horizontal="center" vertical="center" wrapText="1"/>
    </xf>
    <xf numFmtId="49" fontId="23" fillId="7" borderId="46" xfId="2" applyNumberFormat="1" applyFont="1" applyFill="1" applyBorder="1" applyAlignment="1">
      <alignment horizontal="center" vertical="center" wrapText="1"/>
    </xf>
    <xf numFmtId="0" fontId="23" fillId="7" borderId="69" xfId="2" applyFont="1" applyFill="1" applyBorder="1" applyAlignment="1">
      <alignment horizontal="center" vertical="center" wrapText="1"/>
    </xf>
    <xf numFmtId="0" fontId="23" fillId="7" borderId="46" xfId="2" applyFont="1" applyFill="1" applyBorder="1" applyAlignment="1">
      <alignment horizontal="center" vertical="center" wrapText="1"/>
    </xf>
    <xf numFmtId="0" fontId="23" fillId="7" borderId="70" xfId="2" applyFont="1" applyFill="1" applyBorder="1" applyAlignment="1">
      <alignment horizontal="center" vertical="center" wrapText="1"/>
    </xf>
    <xf numFmtId="0" fontId="23" fillId="7" borderId="72" xfId="2" applyFont="1" applyFill="1" applyBorder="1" applyAlignment="1">
      <alignment horizontal="center" vertical="center" wrapText="1"/>
    </xf>
    <xf numFmtId="0" fontId="23" fillId="6" borderId="84" xfId="2" applyFont="1" applyFill="1" applyBorder="1" applyAlignment="1">
      <alignment horizontal="center" vertical="center"/>
    </xf>
    <xf numFmtId="0" fontId="23" fillId="6" borderId="59" xfId="2" applyFont="1" applyFill="1" applyBorder="1" applyAlignment="1">
      <alignment horizontal="center" vertical="center"/>
    </xf>
    <xf numFmtId="38" fontId="23" fillId="6" borderId="69" xfId="3" applyFont="1" applyFill="1" applyBorder="1" applyAlignment="1">
      <alignment horizontal="center" vertical="center" wrapText="1"/>
    </xf>
    <xf numFmtId="38" fontId="23" fillId="6" borderId="46" xfId="3" applyFont="1" applyFill="1" applyBorder="1" applyAlignment="1">
      <alignment horizontal="center" vertical="center" wrapText="1"/>
    </xf>
    <xf numFmtId="0" fontId="23" fillId="7" borderId="58" xfId="2" applyFont="1" applyFill="1" applyBorder="1" applyAlignment="1">
      <alignment horizontal="center" vertical="center" wrapText="1"/>
    </xf>
    <xf numFmtId="0" fontId="23" fillId="7" borderId="24" xfId="2" applyFont="1" applyFill="1" applyBorder="1" applyAlignment="1">
      <alignment horizontal="center" vertical="center" wrapText="1"/>
    </xf>
    <xf numFmtId="0" fontId="23" fillId="7" borderId="84" xfId="2" applyFont="1" applyFill="1" applyBorder="1" applyAlignment="1">
      <alignment horizontal="center" vertical="center" wrapText="1"/>
    </xf>
    <xf numFmtId="38" fontId="23" fillId="6" borderId="19" xfId="3" applyFont="1" applyFill="1" applyBorder="1" applyAlignment="1">
      <alignment horizontal="center" vertical="center" wrapText="1"/>
    </xf>
    <xf numFmtId="38" fontId="23" fillId="6" borderId="72" xfId="3" applyFont="1" applyFill="1" applyBorder="1" applyAlignment="1">
      <alignment horizontal="center" vertical="center" wrapText="1"/>
    </xf>
    <xf numFmtId="0" fontId="23" fillId="0" borderId="0" xfId="23" applyFont="1">
      <alignment vertical="center"/>
    </xf>
    <xf numFmtId="0" fontId="37" fillId="0" borderId="0" xfId="23" applyFont="1">
      <alignment vertical="center"/>
    </xf>
    <xf numFmtId="0" fontId="38" fillId="0" borderId="0" xfId="23" applyFont="1">
      <alignment vertical="center"/>
    </xf>
    <xf numFmtId="0" fontId="39" fillId="0" borderId="0" xfId="23" applyFont="1" applyAlignment="1">
      <alignment horizontal="center" vertical="center"/>
    </xf>
    <xf numFmtId="0" fontId="34" fillId="0" borderId="0" xfId="23" applyFont="1">
      <alignment vertical="center"/>
    </xf>
    <xf numFmtId="0" fontId="40" fillId="0" borderId="53" xfId="23" applyFont="1" applyBorder="1" applyAlignment="1">
      <alignment horizontal="center" vertical="center" wrapText="1"/>
    </xf>
    <xf numFmtId="0" fontId="40" fillId="0" borderId="53" xfId="23" applyFont="1" applyBorder="1" applyAlignment="1">
      <alignment horizontal="center" vertical="center"/>
    </xf>
    <xf numFmtId="0" fontId="40" fillId="0" borderId="56" xfId="23" applyFont="1" applyBorder="1" applyAlignment="1">
      <alignment horizontal="center" vertical="center" wrapText="1"/>
    </xf>
    <xf numFmtId="0" fontId="41" fillId="0" borderId="57" xfId="23" applyFont="1" applyBorder="1" applyAlignment="1">
      <alignment horizontal="center" vertical="center"/>
    </xf>
    <xf numFmtId="0" fontId="41" fillId="0" borderId="67" xfId="23" applyFont="1" applyBorder="1" applyAlignment="1">
      <alignment horizontal="center" vertical="center"/>
    </xf>
    <xf numFmtId="0" fontId="26" fillId="0" borderId="0" xfId="23" applyFont="1">
      <alignment vertical="center"/>
    </xf>
    <xf numFmtId="0" fontId="41" fillId="0" borderId="2" xfId="23" applyFont="1" applyBorder="1" applyAlignment="1">
      <alignment horizontal="center" vertical="center" wrapText="1"/>
    </xf>
    <xf numFmtId="0" fontId="41" fillId="0" borderId="3" xfId="23" applyFont="1" applyBorder="1" applyAlignment="1">
      <alignment horizontal="center" vertical="center" wrapText="1"/>
    </xf>
    <xf numFmtId="0" fontId="41" fillId="0" borderId="3" xfId="23" applyFont="1" applyBorder="1" applyAlignment="1">
      <alignment horizontal="center" vertical="center"/>
    </xf>
    <xf numFmtId="0" fontId="26" fillId="0" borderId="0" xfId="23" applyFont="1" applyAlignment="1">
      <alignment horizontal="center" vertical="center"/>
    </xf>
    <xf numFmtId="0" fontId="41" fillId="0" borderId="94" xfId="23" applyFont="1" applyBorder="1" applyAlignment="1">
      <alignment horizontal="center" vertical="center" wrapText="1"/>
    </xf>
    <xf numFmtId="0" fontId="41" fillId="0" borderId="99" xfId="23" applyFont="1" applyBorder="1" applyAlignment="1">
      <alignment horizontal="center" vertical="center" wrapText="1"/>
    </xf>
    <xf numFmtId="0" fontId="26" fillId="0" borderId="53" xfId="23" applyFont="1" applyBorder="1" applyAlignment="1">
      <alignment horizontal="center" vertical="center"/>
    </xf>
    <xf numFmtId="0" fontId="26" fillId="0" borderId="100" xfId="23" applyFont="1" applyBorder="1" applyAlignment="1">
      <alignment horizontal="center" vertical="center"/>
    </xf>
    <xf numFmtId="0" fontId="26" fillId="0" borderId="101" xfId="23" applyFont="1" applyBorder="1" applyAlignment="1">
      <alignment horizontal="center" vertical="center"/>
    </xf>
    <xf numFmtId="0" fontId="26" fillId="0" borderId="102" xfId="23" applyFont="1" applyBorder="1" applyAlignment="1">
      <alignment horizontal="center" vertical="center"/>
    </xf>
    <xf numFmtId="0" fontId="26" fillId="0" borderId="103" xfId="23" applyFont="1" applyBorder="1" applyAlignment="1">
      <alignment horizontal="center" vertical="center"/>
    </xf>
    <xf numFmtId="0" fontId="26" fillId="0" borderId="104" xfId="23" applyFont="1" applyBorder="1" applyAlignment="1">
      <alignment horizontal="center" vertical="center"/>
    </xf>
    <xf numFmtId="0" fontId="26" fillId="0" borderId="67" xfId="23" applyFont="1" applyBorder="1" applyAlignment="1">
      <alignment horizontal="center" vertical="center"/>
    </xf>
    <xf numFmtId="0" fontId="25" fillId="0" borderId="0" xfId="23" applyFont="1">
      <alignment vertical="center"/>
    </xf>
    <xf numFmtId="0" fontId="25" fillId="0" borderId="0" xfId="23" applyFont="1" applyAlignment="1">
      <alignment horizontal="left" vertical="center" wrapText="1"/>
    </xf>
  </cellXfs>
  <cellStyles count="24">
    <cellStyle name="Normal 7" xfId="19" xr:uid="{1A96BB74-AF39-463D-951B-F7D8C60CE57B}"/>
    <cellStyle name="桁区切り" xfId="22" builtinId="6"/>
    <cellStyle name="桁区切り 2" xfId="21" xr:uid="{95528B27-36CE-4C96-88BA-D1FCA205F076}"/>
    <cellStyle name="桁区切り 3" xfId="1" xr:uid="{62107219-A16C-443C-80B5-ACCDB876524E}"/>
    <cellStyle name="桁区切り 9" xfId="3" xr:uid="{A900511D-936A-47C4-A9D7-9E12D989F02D}"/>
    <cellStyle name="桁区切り 9 2 2 2" xfId="11" xr:uid="{18EA2567-883B-4B1A-8323-ABBCEFD09A93}"/>
    <cellStyle name="桁区切り 9 2 4" xfId="6" xr:uid="{5CDAF3C5-0379-48A3-9C29-DCEB807072FE}"/>
    <cellStyle name="桁区切り 9 4" xfId="17" xr:uid="{350CE2D4-78CD-49ED-ACC1-E266091E116A}"/>
    <cellStyle name="桁区切り 9 5" xfId="15" xr:uid="{FE5B9BE4-0591-499B-A799-E0E76A334AB5}"/>
    <cellStyle name="桁区切り 9 8" xfId="9" xr:uid="{27884C02-E047-4BDD-8612-CD00558A8152}"/>
    <cellStyle name="桁区切り 9 9" xfId="5" xr:uid="{7C789AE6-FC9A-4375-9066-3974C09301B7}"/>
    <cellStyle name="標準" xfId="0" builtinId="0"/>
    <cellStyle name="標準 11" xfId="2" xr:uid="{46B1E27A-03D6-4F7D-9D2F-FEB4D233EFC8}"/>
    <cellStyle name="標準 11 11" xfId="13" xr:uid="{3A0C9709-2A1E-49EE-BA7E-5BD9327B88FC}"/>
    <cellStyle name="標準 11 2 2 2" xfId="10" xr:uid="{2AFDE594-7E23-4980-BA8B-9A2B4C05BA0D}"/>
    <cellStyle name="標準 11 2 4" xfId="16" xr:uid="{25BFFF21-B27C-458C-B401-E1D67DC55C46}"/>
    <cellStyle name="標準 11 2 5" xfId="14" xr:uid="{FB7471D1-0D95-4F8B-B3E8-A65D919A54B0}"/>
    <cellStyle name="標準 11 2 6" xfId="12" xr:uid="{BDCB2AB6-53DA-47C8-AAE9-A441B524B45C}"/>
    <cellStyle name="標準 11 2 8" xfId="4" xr:uid="{385BD45E-BDF6-4D47-AD6C-F5DF04BEFCD4}"/>
    <cellStyle name="標準 11 3" xfId="7" xr:uid="{B0923299-C23F-4C82-A564-5DFC216F517F}"/>
    <cellStyle name="標準 2" xfId="20" xr:uid="{23E3446A-B0E2-4BD8-962D-EA5DDF8B6060}"/>
    <cellStyle name="標準 2 2 2" xfId="18" xr:uid="{4754EFD9-4E28-4120-967F-496695E3158C}"/>
    <cellStyle name="標準 3" xfId="23" xr:uid="{A7F84709-4B54-4E73-94BD-F2EBFFC7C846}"/>
    <cellStyle name="標準 3 3" xfId="8" xr:uid="{32BE2B4B-E0CE-4778-8DD9-BFF007DA962A}"/>
  </cellStyles>
  <dxfs count="13">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11" Type="http://schemas.openxmlformats.org/officeDocument/2006/relationships/customXml" Target="../customXml/item3.xml" /><Relationship Id="rId5" Type="http://schemas.openxmlformats.org/officeDocument/2006/relationships/theme" Target="theme/theme1.xml" /><Relationship Id="rId10" Type="http://schemas.openxmlformats.org/officeDocument/2006/relationships/customXml" Target="../customXml/item2.xml" /><Relationship Id="rId4" Type="http://schemas.openxmlformats.org/officeDocument/2006/relationships/worksheet" Target="worksheets/sheet4.xml" /><Relationship Id="rId9" Type="http://schemas.openxmlformats.org/officeDocument/2006/relationships/customXml" Target="../customXml/item1.xml" /></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79106</xdr:rowOff>
    </xdr:from>
    <xdr:ext cx="2954655" cy="492443"/>
    <xdr:sp macro="" textlink="">
      <xdr:nvSpPr>
        <xdr:cNvPr id="2" name="テキスト ボックス 1">
          <a:extLst>
            <a:ext uri="{FF2B5EF4-FFF2-40B4-BE49-F238E27FC236}">
              <a16:creationId xmlns:a16="http://schemas.microsoft.com/office/drawing/2014/main" id="{526C2489-6A65-430D-885B-0780837332E6}"/>
            </a:ext>
          </a:extLst>
        </xdr:cNvPr>
        <xdr:cNvSpPr txBox="1"/>
      </xdr:nvSpPr>
      <xdr:spPr>
        <a:xfrm>
          <a:off x="0" y="79106"/>
          <a:ext cx="295465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400">
              <a:latin typeface="ＭＳ ゴシック" panose="020B0609070205080204" pitchFamily="49" charset="-128"/>
              <a:ea typeface="ＭＳ ゴシック" panose="020B0609070205080204" pitchFamily="49" charset="-128"/>
            </a:rPr>
            <a:t>【</a:t>
          </a:r>
          <a:r>
            <a:rPr kumimoji="1" lang="ja-JP" altLang="en-US" sz="2400">
              <a:latin typeface="ＭＳ ゴシック" panose="020B0609070205080204" pitchFamily="49" charset="-128"/>
              <a:ea typeface="ＭＳ ゴシック" panose="020B0609070205080204" pitchFamily="49" charset="-128"/>
            </a:rPr>
            <a:t>別紙様式２－１</a:t>
          </a:r>
          <a:r>
            <a:rPr kumimoji="1" lang="en-US" altLang="ja-JP" sz="2400">
              <a:latin typeface="ＭＳ ゴシック" panose="020B0609070205080204" pitchFamily="49" charset="-128"/>
              <a:ea typeface="ＭＳ ゴシック" panose="020B0609070205080204" pitchFamily="49" charset="-128"/>
            </a:rPr>
            <a:t>】</a:t>
          </a:r>
          <a:endParaRPr kumimoji="1" lang="ja-JP" altLang="en-US" sz="24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974BB-DB44-4945-B9F1-17F0DD2BB4FE}">
  <sheetPr>
    <pageSetUpPr fitToPage="1"/>
  </sheetPr>
  <dimension ref="A1:GL58"/>
  <sheetViews>
    <sheetView tabSelected="1" view="pageBreakPreview" topLeftCell="A2" zoomScale="50" zoomScaleNormal="70" zoomScaleSheetLayoutView="50" workbookViewId="0">
      <selection activeCell="Q19" sqref="Q19"/>
    </sheetView>
  </sheetViews>
  <sheetFormatPr defaultRowHeight="12" x14ac:dyDescent="0.15"/>
  <cols>
    <col min="1" max="1" width="16.140625" style="171" customWidth="1"/>
    <col min="2" max="4" width="12.28515625" customWidth="1"/>
    <col min="5" max="5" width="30.85546875" style="164" customWidth="1"/>
    <col min="6" max="194" width="12.28515625" customWidth="1"/>
  </cols>
  <sheetData>
    <row r="1" spans="1:194" ht="27" hidden="1" customHeight="1" x14ac:dyDescent="0.15">
      <c r="B1" s="22" t="s">
        <v>0</v>
      </c>
    </row>
    <row r="2" spans="1:194" ht="27" customHeight="1" x14ac:dyDescent="0.15">
      <c r="B2" s="172" t="s">
        <v>1</v>
      </c>
      <c r="F2" s="139"/>
      <c r="G2" s="139"/>
      <c r="AD2" s="17"/>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row>
    <row r="3" spans="1:194" ht="31.5" customHeight="1" x14ac:dyDescent="0.15">
      <c r="B3" s="279" t="s">
        <v>2</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136" t="s">
        <v>3</v>
      </c>
    </row>
    <row r="4" spans="1:194" ht="15" customHeight="1" thickBot="1" x14ac:dyDescent="0.2">
      <c r="H4" t="s">
        <v>4</v>
      </c>
      <c r="K4" t="s">
        <v>4</v>
      </c>
      <c r="L4" t="s">
        <v>4</v>
      </c>
      <c r="O4" t="s">
        <v>4</v>
      </c>
      <c r="U4" t="s">
        <v>4</v>
      </c>
      <c r="AC4" s="14"/>
      <c r="AE4" t="s">
        <v>4</v>
      </c>
      <c r="AF4" t="s">
        <v>4</v>
      </c>
      <c r="AH4" t="s">
        <v>4</v>
      </c>
      <c r="AN4" t="s">
        <v>4</v>
      </c>
      <c r="AO4" t="s">
        <v>4</v>
      </c>
      <c r="AP4" t="s">
        <v>4</v>
      </c>
      <c r="AQ4" t="s">
        <v>4</v>
      </c>
      <c r="AR4" t="s">
        <v>4</v>
      </c>
      <c r="AS4" t="s">
        <v>4</v>
      </c>
      <c r="AT4" t="s">
        <v>4</v>
      </c>
      <c r="AU4" t="s">
        <v>4</v>
      </c>
      <c r="AV4" t="s">
        <v>4</v>
      </c>
      <c r="AX4" s="23"/>
      <c r="BB4" s="23"/>
      <c r="BC4" s="23" t="s">
        <v>4</v>
      </c>
      <c r="BD4" s="23" t="s">
        <v>4</v>
      </c>
      <c r="BE4" s="23" t="s">
        <v>4</v>
      </c>
      <c r="BF4" s="23"/>
      <c r="BG4" s="23"/>
      <c r="BH4" s="23"/>
      <c r="BI4" s="23"/>
      <c r="BJ4" s="23"/>
      <c r="BK4" s="23"/>
      <c r="BL4" s="23"/>
      <c r="BM4" s="23"/>
      <c r="BN4" s="23"/>
      <c r="BO4" s="23"/>
      <c r="BP4" s="23"/>
      <c r="BQ4" s="23"/>
      <c r="BR4" s="23"/>
      <c r="BS4" s="23"/>
      <c r="BT4" s="23"/>
      <c r="BU4" s="23"/>
      <c r="BV4" s="23" t="s">
        <v>4</v>
      </c>
      <c r="BW4" s="23"/>
      <c r="BX4" s="23"/>
      <c r="BY4" s="23"/>
      <c r="BZ4" s="23"/>
      <c r="CA4" s="23"/>
      <c r="CB4" s="23"/>
      <c r="CC4" s="23"/>
      <c r="CD4" s="23"/>
      <c r="CE4" s="23"/>
      <c r="CF4" s="23"/>
      <c r="CG4" s="23" t="s">
        <v>4</v>
      </c>
      <c r="CH4" s="23"/>
      <c r="CI4" s="23"/>
      <c r="CJ4" s="23"/>
      <c r="CK4" s="23"/>
      <c r="CL4" s="23"/>
      <c r="CM4" s="23"/>
      <c r="CN4" s="23"/>
      <c r="CO4" s="23"/>
      <c r="CP4" s="23" t="s">
        <v>4</v>
      </c>
      <c r="CQ4" s="23"/>
      <c r="CR4" s="23"/>
      <c r="CS4" s="23"/>
      <c r="CT4" s="23"/>
      <c r="CU4" s="23"/>
      <c r="CV4" s="23"/>
      <c r="CZ4" t="s">
        <v>4</v>
      </c>
      <c r="DA4" t="s">
        <v>4</v>
      </c>
      <c r="DB4" t="s">
        <v>4</v>
      </c>
      <c r="DC4" t="s">
        <v>4</v>
      </c>
      <c r="DD4" t="s">
        <v>4</v>
      </c>
      <c r="DE4" t="s">
        <v>4</v>
      </c>
      <c r="DF4" t="s">
        <v>4</v>
      </c>
      <c r="DG4" t="s">
        <v>4</v>
      </c>
      <c r="DH4" t="s">
        <v>4</v>
      </c>
      <c r="DI4" t="s">
        <v>4</v>
      </c>
      <c r="DJ4" t="s">
        <v>4</v>
      </c>
      <c r="DK4" t="s">
        <v>4</v>
      </c>
      <c r="DL4" t="s">
        <v>4</v>
      </c>
      <c r="DN4" t="s">
        <v>4</v>
      </c>
      <c r="DO4" t="s">
        <v>4</v>
      </c>
      <c r="DQ4" t="s">
        <v>4</v>
      </c>
      <c r="DR4" t="s">
        <v>4</v>
      </c>
      <c r="DT4" t="s">
        <v>4</v>
      </c>
      <c r="DU4" t="s">
        <v>4</v>
      </c>
      <c r="DV4" t="s">
        <v>4</v>
      </c>
      <c r="DW4" t="s">
        <v>4</v>
      </c>
      <c r="DX4" t="s">
        <v>4</v>
      </c>
      <c r="DY4" t="s">
        <v>4</v>
      </c>
      <c r="EA4" t="s">
        <v>4</v>
      </c>
      <c r="EB4" t="s">
        <v>4</v>
      </c>
      <c r="EC4" t="s">
        <v>4</v>
      </c>
      <c r="ED4" t="s">
        <v>4</v>
      </c>
      <c r="EE4" t="s">
        <v>4</v>
      </c>
      <c r="EF4" t="s">
        <v>4</v>
      </c>
      <c r="EG4" t="s">
        <v>4</v>
      </c>
      <c r="EH4" t="s">
        <v>4</v>
      </c>
      <c r="EI4" t="s">
        <v>4</v>
      </c>
      <c r="EJ4" t="s">
        <v>4</v>
      </c>
      <c r="EK4" t="s">
        <v>4</v>
      </c>
      <c r="EL4" t="s">
        <v>4</v>
      </c>
      <c r="EN4" t="s">
        <v>4</v>
      </c>
      <c r="EO4" t="s">
        <v>4</v>
      </c>
      <c r="EP4" t="s">
        <v>4</v>
      </c>
      <c r="EQ4" t="s">
        <v>4</v>
      </c>
      <c r="ER4" t="s">
        <v>4</v>
      </c>
      <c r="ES4" t="s">
        <v>4</v>
      </c>
      <c r="ET4" t="s">
        <v>4</v>
      </c>
      <c r="EU4" t="s">
        <v>4</v>
      </c>
      <c r="EW4" t="s">
        <v>4</v>
      </c>
      <c r="EX4" t="s">
        <v>4</v>
      </c>
      <c r="EY4" t="s">
        <v>4</v>
      </c>
      <c r="FA4" t="s">
        <v>4</v>
      </c>
      <c r="FB4" t="s">
        <v>4</v>
      </c>
      <c r="FC4" t="s">
        <v>4</v>
      </c>
      <c r="FD4" t="s">
        <v>4</v>
      </c>
      <c r="FF4" t="s">
        <v>4</v>
      </c>
      <c r="FG4" t="s">
        <v>4</v>
      </c>
      <c r="FH4" t="s">
        <v>4</v>
      </c>
      <c r="FJ4" t="s">
        <v>4</v>
      </c>
      <c r="FK4" t="s">
        <v>4</v>
      </c>
      <c r="FL4" t="s">
        <v>4</v>
      </c>
      <c r="FM4" t="s">
        <v>4</v>
      </c>
      <c r="FN4" t="s">
        <v>4</v>
      </c>
      <c r="FO4" t="s">
        <v>4</v>
      </c>
      <c r="FP4" t="s">
        <v>4</v>
      </c>
      <c r="FQ4" t="s">
        <v>4</v>
      </c>
      <c r="FT4" t="s">
        <v>4</v>
      </c>
      <c r="FU4" t="s">
        <v>4</v>
      </c>
      <c r="FV4" t="s">
        <v>4</v>
      </c>
      <c r="FW4" t="s">
        <v>4</v>
      </c>
      <c r="FX4" t="s">
        <v>4</v>
      </c>
      <c r="FY4" t="s">
        <v>4</v>
      </c>
      <c r="FZ4" t="s">
        <v>4</v>
      </c>
      <c r="GA4" t="s">
        <v>4</v>
      </c>
      <c r="GB4" t="s">
        <v>4</v>
      </c>
      <c r="GC4" t="s">
        <v>4</v>
      </c>
      <c r="GD4" t="s">
        <v>4</v>
      </c>
      <c r="GE4" t="s">
        <v>4</v>
      </c>
      <c r="GF4" t="s">
        <v>4</v>
      </c>
      <c r="GG4" t="s">
        <v>4</v>
      </c>
      <c r="GH4" t="s">
        <v>4</v>
      </c>
      <c r="GI4" t="s">
        <v>4</v>
      </c>
      <c r="GJ4" t="s">
        <v>4</v>
      </c>
      <c r="GK4" t="s">
        <v>4</v>
      </c>
      <c r="GL4" t="s">
        <v>4</v>
      </c>
    </row>
    <row r="5" spans="1:194" ht="33" customHeight="1" thickBot="1" x14ac:dyDescent="0.2">
      <c r="B5" s="419" t="s">
        <v>5</v>
      </c>
      <c r="C5" s="310" t="s">
        <v>6</v>
      </c>
      <c r="D5" s="421" t="s">
        <v>7</v>
      </c>
      <c r="E5" s="423" t="s">
        <v>8</v>
      </c>
      <c r="F5" s="444" t="s">
        <v>9</v>
      </c>
      <c r="G5" s="445"/>
      <c r="H5" s="425" t="s">
        <v>10</v>
      </c>
      <c r="I5" s="425"/>
      <c r="J5" s="426"/>
      <c r="K5" s="460" t="s">
        <v>11</v>
      </c>
      <c r="L5" s="461"/>
      <c r="M5" s="461"/>
      <c r="N5" s="461"/>
      <c r="O5" s="461"/>
      <c r="P5" s="461"/>
      <c r="Q5" s="461"/>
      <c r="R5" s="461"/>
      <c r="S5" s="461"/>
      <c r="T5" s="462"/>
      <c r="U5" s="463" t="s">
        <v>12</v>
      </c>
      <c r="V5" s="464"/>
      <c r="W5" s="464"/>
      <c r="X5" s="464"/>
      <c r="Y5" s="464"/>
      <c r="Z5" s="464"/>
      <c r="AA5" s="464"/>
      <c r="AB5" s="464"/>
      <c r="AC5" s="465"/>
      <c r="AD5" s="393" t="s">
        <v>13</v>
      </c>
      <c r="AE5" s="353" t="s">
        <v>14</v>
      </c>
      <c r="AF5" s="398" t="s">
        <v>15</v>
      </c>
      <c r="AG5" s="81"/>
      <c r="AH5" s="402" t="s">
        <v>16</v>
      </c>
      <c r="AI5" s="403"/>
      <c r="AJ5" s="403"/>
      <c r="AK5" s="403"/>
      <c r="AL5" s="404"/>
      <c r="AN5" s="283" t="s">
        <v>17</v>
      </c>
      <c r="AO5" s="284"/>
      <c r="AP5" s="284"/>
      <c r="AQ5" s="284"/>
      <c r="AR5" s="284"/>
      <c r="AS5" s="284"/>
      <c r="AT5" s="284"/>
      <c r="AU5" s="284"/>
      <c r="AV5" s="285"/>
      <c r="AW5" s="466" t="s">
        <v>225</v>
      </c>
      <c r="AX5" s="451" t="s">
        <v>226</v>
      </c>
      <c r="AY5" s="81"/>
      <c r="AZ5" s="330" t="s">
        <v>18</v>
      </c>
      <c r="BB5" s="330" t="s">
        <v>19</v>
      </c>
      <c r="BC5" s="276" t="s">
        <v>230</v>
      </c>
      <c r="BD5" s="277"/>
      <c r="BE5" s="277"/>
      <c r="BF5" s="277"/>
      <c r="BG5" s="277"/>
      <c r="BH5" s="277"/>
      <c r="BI5" s="277"/>
      <c r="BJ5" s="277"/>
      <c r="BK5" s="277"/>
      <c r="BL5" s="277"/>
      <c r="BM5" s="277"/>
      <c r="BN5" s="277"/>
      <c r="BO5" s="277"/>
      <c r="BP5" s="277"/>
      <c r="BQ5" s="277"/>
      <c r="BR5" s="277"/>
      <c r="BS5" s="277"/>
      <c r="BT5" s="277"/>
      <c r="BU5" s="277"/>
      <c r="BV5" s="277"/>
      <c r="BW5" s="277"/>
      <c r="BX5" s="277"/>
      <c r="BY5" s="277"/>
      <c r="BZ5" s="277"/>
      <c r="CA5" s="277"/>
      <c r="CB5" s="277"/>
      <c r="CC5" s="277"/>
      <c r="CD5" s="277"/>
      <c r="CE5" s="277"/>
      <c r="CF5" s="277"/>
      <c r="CG5" s="277"/>
      <c r="CH5" s="277"/>
      <c r="CI5" s="277"/>
      <c r="CJ5" s="277"/>
      <c r="CK5" s="277"/>
      <c r="CL5" s="277"/>
      <c r="CM5" s="277"/>
      <c r="CN5" s="277"/>
      <c r="CO5" s="277"/>
      <c r="CP5" s="277"/>
      <c r="CQ5" s="277"/>
      <c r="CR5" s="277"/>
      <c r="CS5" s="277"/>
      <c r="CT5" s="277"/>
      <c r="CU5" s="277"/>
      <c r="CV5" s="277"/>
      <c r="CW5" s="277"/>
      <c r="CX5" s="277"/>
      <c r="CY5" s="277"/>
      <c r="CZ5" s="277"/>
      <c r="DA5" s="277"/>
      <c r="DB5" s="277"/>
      <c r="DC5" s="277"/>
      <c r="DD5" s="277"/>
      <c r="DE5" s="277"/>
      <c r="DF5" s="277"/>
      <c r="DG5" s="277"/>
      <c r="DH5" s="277"/>
      <c r="DI5" s="277"/>
      <c r="DJ5" s="277"/>
      <c r="DK5" s="277"/>
      <c r="DL5" s="278"/>
      <c r="DN5" s="233" t="s">
        <v>20</v>
      </c>
      <c r="DO5" s="234"/>
      <c r="DP5" s="234"/>
      <c r="DQ5" s="234"/>
      <c r="DR5" s="234"/>
      <c r="DS5" s="234"/>
      <c r="DT5" s="234"/>
      <c r="DU5" s="234"/>
      <c r="DV5" s="234"/>
      <c r="DW5" s="234"/>
      <c r="DX5" s="234"/>
      <c r="DY5" s="234"/>
      <c r="DZ5" s="234"/>
      <c r="EA5" s="234"/>
      <c r="EB5" s="234"/>
      <c r="EC5" s="234"/>
      <c r="ED5" s="234"/>
      <c r="EE5" s="234"/>
      <c r="EF5" s="234"/>
      <c r="EG5" s="234"/>
      <c r="EH5" s="234"/>
      <c r="EI5" s="234"/>
      <c r="EJ5" s="234"/>
      <c r="EK5" s="234"/>
      <c r="EL5" s="234"/>
      <c r="EM5" s="234"/>
      <c r="EN5" s="234"/>
      <c r="EO5" s="234"/>
      <c r="EP5" s="234"/>
      <c r="EQ5" s="234"/>
      <c r="ER5" s="234"/>
      <c r="ES5" s="234"/>
      <c r="ET5" s="234"/>
      <c r="EU5" s="234"/>
      <c r="EV5" s="234"/>
      <c r="EW5" s="234"/>
      <c r="EX5" s="234"/>
      <c r="EY5" s="234"/>
      <c r="EZ5" s="234"/>
      <c r="FA5" s="234"/>
      <c r="FB5" s="234"/>
      <c r="FC5" s="234"/>
      <c r="FD5" s="234"/>
      <c r="FE5" s="234"/>
      <c r="FF5" s="234"/>
      <c r="FG5" s="234"/>
      <c r="FH5" s="234"/>
      <c r="FI5" s="234"/>
      <c r="FJ5" s="234"/>
      <c r="FK5" s="234"/>
      <c r="FL5" s="234"/>
      <c r="FM5" s="234"/>
      <c r="FN5" s="234"/>
      <c r="FO5" s="234"/>
      <c r="FP5" s="234"/>
      <c r="FQ5" s="234"/>
      <c r="FR5" s="235"/>
      <c r="FT5" s="376" t="s">
        <v>21</v>
      </c>
      <c r="FU5" s="377"/>
      <c r="FV5" s="377"/>
      <c r="FW5" s="377"/>
      <c r="FX5" s="377"/>
      <c r="FY5" s="377"/>
      <c r="FZ5" s="377"/>
      <c r="GA5" s="377"/>
      <c r="GB5" s="377"/>
      <c r="GC5" s="377"/>
      <c r="GD5" s="377"/>
      <c r="GE5" s="377"/>
      <c r="GF5" s="377"/>
      <c r="GG5" s="377"/>
      <c r="GH5" s="377"/>
      <c r="GI5" s="377"/>
      <c r="GJ5" s="377"/>
      <c r="GK5" s="377"/>
      <c r="GL5" s="378"/>
    </row>
    <row r="6" spans="1:194" ht="19.5" customHeight="1" thickBot="1" x14ac:dyDescent="0.2">
      <c r="B6" s="420"/>
      <c r="C6" s="311"/>
      <c r="D6" s="422"/>
      <c r="E6" s="424"/>
      <c r="F6" s="446" t="s">
        <v>22</v>
      </c>
      <c r="G6" s="448" t="s">
        <v>23</v>
      </c>
      <c r="H6" s="427" t="s">
        <v>220</v>
      </c>
      <c r="I6" s="427"/>
      <c r="J6" s="428"/>
      <c r="K6" s="427" t="s">
        <v>221</v>
      </c>
      <c r="L6" s="427"/>
      <c r="M6" s="427"/>
      <c r="N6" s="427"/>
      <c r="O6" s="427"/>
      <c r="P6" s="427"/>
      <c r="Q6" s="427"/>
      <c r="R6" s="427"/>
      <c r="S6" s="427"/>
      <c r="T6" s="428"/>
      <c r="U6" s="478" t="s">
        <v>222</v>
      </c>
      <c r="V6" s="427"/>
      <c r="W6" s="427"/>
      <c r="X6" s="427"/>
      <c r="Y6" s="427"/>
      <c r="Z6" s="427"/>
      <c r="AA6" s="427"/>
      <c r="AB6" s="427"/>
      <c r="AC6" s="428"/>
      <c r="AD6" s="394"/>
      <c r="AE6" s="354"/>
      <c r="AF6" s="247"/>
      <c r="AG6" s="82"/>
      <c r="AH6" s="454" t="s">
        <v>239</v>
      </c>
      <c r="AI6" s="455"/>
      <c r="AJ6" s="455"/>
      <c r="AK6" s="455"/>
      <c r="AL6" s="456"/>
      <c r="AN6" s="405" t="s">
        <v>24</v>
      </c>
      <c r="AO6" s="469" t="s">
        <v>25</v>
      </c>
      <c r="AP6" s="470"/>
      <c r="AQ6" s="470"/>
      <c r="AR6" s="470"/>
      <c r="AS6" s="470"/>
      <c r="AT6" s="470"/>
      <c r="AU6" s="368" t="s">
        <v>26</v>
      </c>
      <c r="AV6" s="369"/>
      <c r="AW6" s="467"/>
      <c r="AX6" s="452"/>
      <c r="AY6" s="82"/>
      <c r="AZ6" s="331"/>
      <c r="BB6" s="417"/>
      <c r="BC6" s="251" t="s">
        <v>27</v>
      </c>
      <c r="BD6" s="252"/>
      <c r="BE6" s="486" t="s">
        <v>28</v>
      </c>
      <c r="BF6" s="487"/>
      <c r="BG6" s="487"/>
      <c r="BH6" s="487"/>
      <c r="BI6" s="487"/>
      <c r="BJ6" s="487"/>
      <c r="BK6" s="487"/>
      <c r="BL6" s="487"/>
      <c r="BM6" s="487"/>
      <c r="BN6" s="487"/>
      <c r="BO6" s="487"/>
      <c r="BP6" s="487"/>
      <c r="BQ6" s="487"/>
      <c r="BR6" s="487"/>
      <c r="BS6" s="487"/>
      <c r="BT6" s="487"/>
      <c r="BU6" s="487"/>
      <c r="BV6" s="487"/>
      <c r="BW6" s="487"/>
      <c r="BX6" s="487"/>
      <c r="BY6" s="487"/>
      <c r="BZ6" s="487"/>
      <c r="CA6" s="487"/>
      <c r="CB6" s="487"/>
      <c r="CC6" s="487"/>
      <c r="CD6" s="487"/>
      <c r="CE6" s="487"/>
      <c r="CF6" s="487"/>
      <c r="CG6" s="487" t="s">
        <v>29</v>
      </c>
      <c r="CH6" s="487"/>
      <c r="CI6" s="487"/>
      <c r="CJ6" s="487"/>
      <c r="CK6" s="487"/>
      <c r="CL6" s="487"/>
      <c r="CM6" s="487"/>
      <c r="CN6" s="487"/>
      <c r="CO6" s="487"/>
      <c r="CP6" s="487"/>
      <c r="CQ6" s="487"/>
      <c r="CR6" s="487"/>
      <c r="CS6" s="487"/>
      <c r="CT6" s="487"/>
      <c r="CU6" s="487"/>
      <c r="CV6" s="314" t="s">
        <v>30</v>
      </c>
      <c r="CW6" s="315"/>
      <c r="CX6" s="315"/>
      <c r="CY6" s="316"/>
      <c r="CZ6" s="317" t="s">
        <v>31</v>
      </c>
      <c r="DA6" s="318"/>
      <c r="DB6" s="318"/>
      <c r="DC6" s="318"/>
      <c r="DD6" s="318"/>
      <c r="DE6" s="318"/>
      <c r="DF6" s="318"/>
      <c r="DG6" s="318"/>
      <c r="DH6" s="318"/>
      <c r="DI6" s="318"/>
      <c r="DJ6" s="318"/>
      <c r="DK6" s="318"/>
      <c r="DL6" s="319"/>
      <c r="DN6" s="239" t="s">
        <v>32</v>
      </c>
      <c r="DO6" s="240"/>
      <c r="DP6" s="241"/>
      <c r="DQ6" s="151"/>
      <c r="DR6" s="151" t="s">
        <v>33</v>
      </c>
      <c r="DS6" s="151"/>
      <c r="DT6" s="356" t="s">
        <v>34</v>
      </c>
      <c r="DU6" s="357"/>
      <c r="DV6" s="357"/>
      <c r="DW6" s="357"/>
      <c r="DX6" s="357"/>
      <c r="DY6" s="357"/>
      <c r="DZ6" s="358"/>
      <c r="EA6" s="356" t="s">
        <v>35</v>
      </c>
      <c r="EB6" s="357"/>
      <c r="EC6" s="357"/>
      <c r="ED6" s="357"/>
      <c r="EE6" s="357"/>
      <c r="EF6" s="357"/>
      <c r="EG6" s="357"/>
      <c r="EH6" s="357"/>
      <c r="EI6" s="357"/>
      <c r="EJ6" s="357"/>
      <c r="EK6" s="357"/>
      <c r="EL6" s="357"/>
      <c r="EM6" s="358"/>
      <c r="EN6" s="356" t="s">
        <v>36</v>
      </c>
      <c r="EO6" s="357"/>
      <c r="EP6" s="357"/>
      <c r="EQ6" s="357"/>
      <c r="ER6" s="357"/>
      <c r="ES6" s="357"/>
      <c r="ET6" s="357"/>
      <c r="EU6" s="357"/>
      <c r="EV6" s="358"/>
      <c r="EW6" s="239" t="s">
        <v>37</v>
      </c>
      <c r="EX6" s="240"/>
      <c r="EY6" s="240"/>
      <c r="EZ6" s="241"/>
      <c r="FA6" s="350" t="s">
        <v>38</v>
      </c>
      <c r="FB6" s="351"/>
      <c r="FC6" s="351"/>
      <c r="FD6" s="351"/>
      <c r="FE6" s="352"/>
      <c r="FF6" s="260" t="s">
        <v>39</v>
      </c>
      <c r="FG6" s="261"/>
      <c r="FH6" s="261"/>
      <c r="FI6" s="262"/>
      <c r="FJ6" s="350" t="s">
        <v>227</v>
      </c>
      <c r="FK6" s="351"/>
      <c r="FL6" s="351"/>
      <c r="FM6" s="351"/>
      <c r="FN6" s="351"/>
      <c r="FO6" s="351"/>
      <c r="FP6" s="351"/>
      <c r="FQ6" s="351"/>
      <c r="FR6" s="352"/>
      <c r="FT6" s="374" t="s">
        <v>24</v>
      </c>
      <c r="FU6" s="341" t="s">
        <v>40</v>
      </c>
      <c r="FV6" s="341"/>
      <c r="FW6" s="341"/>
      <c r="FX6" s="341"/>
      <c r="FY6" s="341"/>
      <c r="FZ6" s="341"/>
      <c r="GA6" s="341"/>
      <c r="GB6" s="342" t="s">
        <v>41</v>
      </c>
      <c r="GC6" s="343"/>
      <c r="GD6" s="343"/>
      <c r="GE6" s="343"/>
      <c r="GF6" s="343"/>
      <c r="GG6" s="343"/>
      <c r="GH6" s="334" t="s">
        <v>42</v>
      </c>
      <c r="GI6" s="335"/>
      <c r="GJ6" s="335"/>
      <c r="GK6" s="335"/>
      <c r="GL6" s="336"/>
    </row>
    <row r="7" spans="1:194" ht="29.25" customHeight="1" x14ac:dyDescent="0.15">
      <c r="B7" s="420"/>
      <c r="C7" s="311"/>
      <c r="D7" s="422"/>
      <c r="E7" s="424"/>
      <c r="F7" s="446"/>
      <c r="G7" s="448"/>
      <c r="H7" s="429" t="s">
        <v>43</v>
      </c>
      <c r="I7" s="434" t="s">
        <v>223</v>
      </c>
      <c r="J7" s="459" t="s">
        <v>224</v>
      </c>
      <c r="K7" s="382" t="s">
        <v>44</v>
      </c>
      <c r="L7" s="437" t="s">
        <v>45</v>
      </c>
      <c r="M7" s="438"/>
      <c r="N7" s="439"/>
      <c r="O7" s="441" t="s">
        <v>46</v>
      </c>
      <c r="P7" s="438"/>
      <c r="Q7" s="438"/>
      <c r="R7" s="438"/>
      <c r="S7" s="438"/>
      <c r="T7" s="379" t="s">
        <v>47</v>
      </c>
      <c r="U7" s="479" t="s">
        <v>43</v>
      </c>
      <c r="V7" s="434" t="s">
        <v>48</v>
      </c>
      <c r="W7" s="245" t="s">
        <v>49</v>
      </c>
      <c r="X7" s="388" t="s">
        <v>50</v>
      </c>
      <c r="Y7" s="245" t="s">
        <v>51</v>
      </c>
      <c r="Z7" s="245" t="s">
        <v>52</v>
      </c>
      <c r="AA7" s="245" t="s">
        <v>53</v>
      </c>
      <c r="AB7" s="245" t="s">
        <v>54</v>
      </c>
      <c r="AC7" s="390" t="s">
        <v>55</v>
      </c>
      <c r="AD7" s="394"/>
      <c r="AE7" s="354"/>
      <c r="AF7" s="247"/>
      <c r="AG7" s="82"/>
      <c r="AH7" s="457" t="s">
        <v>24</v>
      </c>
      <c r="AI7" s="333" t="s">
        <v>56</v>
      </c>
      <c r="AJ7" s="255"/>
      <c r="AK7" s="255" t="s">
        <v>57</v>
      </c>
      <c r="AL7" s="325"/>
      <c r="AN7" s="406"/>
      <c r="AO7" s="471" t="s">
        <v>17</v>
      </c>
      <c r="AP7" s="117" t="s">
        <v>58</v>
      </c>
      <c r="AQ7" s="116" t="s">
        <v>59</v>
      </c>
      <c r="AR7" s="116" t="s">
        <v>60</v>
      </c>
      <c r="AS7" s="116" t="s">
        <v>61</v>
      </c>
      <c r="AT7" s="116" t="s">
        <v>62</v>
      </c>
      <c r="AU7" s="370" t="s">
        <v>17</v>
      </c>
      <c r="AV7" s="280" t="s">
        <v>63</v>
      </c>
      <c r="AW7" s="467"/>
      <c r="AX7" s="452"/>
      <c r="AY7" s="82"/>
      <c r="AZ7" s="331"/>
      <c r="BB7" s="417"/>
      <c r="BC7" s="293" t="s">
        <v>64</v>
      </c>
      <c r="BD7" s="295" t="s">
        <v>65</v>
      </c>
      <c r="BE7" s="275" t="s">
        <v>66</v>
      </c>
      <c r="BF7" s="273"/>
      <c r="BG7" s="273"/>
      <c r="BH7" s="273"/>
      <c r="BI7" s="273"/>
      <c r="BJ7" s="273"/>
      <c r="BK7" s="273"/>
      <c r="BL7" s="273"/>
      <c r="BM7" s="273"/>
      <c r="BN7" s="273"/>
      <c r="BO7" s="273"/>
      <c r="BP7" s="273"/>
      <c r="BQ7" s="273"/>
      <c r="BR7" s="273"/>
      <c r="BS7" s="273"/>
      <c r="BT7" s="273"/>
      <c r="BU7" s="273"/>
      <c r="BV7" s="273" t="s">
        <v>67</v>
      </c>
      <c r="BW7" s="273"/>
      <c r="BX7" s="273"/>
      <c r="BY7" s="273"/>
      <c r="BZ7" s="273"/>
      <c r="CA7" s="273"/>
      <c r="CB7" s="273"/>
      <c r="CC7" s="273"/>
      <c r="CD7" s="273"/>
      <c r="CE7" s="255" t="s">
        <v>68</v>
      </c>
      <c r="CF7" s="255"/>
      <c r="CG7" s="273" t="s">
        <v>66</v>
      </c>
      <c r="CH7" s="273"/>
      <c r="CI7" s="273"/>
      <c r="CJ7" s="273"/>
      <c r="CK7" s="273"/>
      <c r="CL7" s="273"/>
      <c r="CM7" s="273"/>
      <c r="CN7" s="273"/>
      <c r="CO7" s="273"/>
      <c r="CP7" s="273" t="s">
        <v>67</v>
      </c>
      <c r="CQ7" s="273"/>
      <c r="CR7" s="273"/>
      <c r="CS7" s="273"/>
      <c r="CT7" s="273"/>
      <c r="CU7" s="24" t="s">
        <v>68</v>
      </c>
      <c r="CV7" s="255" t="s">
        <v>69</v>
      </c>
      <c r="CW7" s="255"/>
      <c r="CX7" s="255" t="s">
        <v>70</v>
      </c>
      <c r="CY7" s="320"/>
      <c r="CZ7" s="324" t="s">
        <v>66</v>
      </c>
      <c r="DA7" s="255"/>
      <c r="DB7" s="255"/>
      <c r="DC7" s="255"/>
      <c r="DD7" s="255"/>
      <c r="DE7" s="255"/>
      <c r="DF7" s="255"/>
      <c r="DG7" s="255"/>
      <c r="DH7" s="255" t="s">
        <v>71</v>
      </c>
      <c r="DI7" s="255"/>
      <c r="DJ7" s="255"/>
      <c r="DK7" s="255"/>
      <c r="DL7" s="325" t="s">
        <v>72</v>
      </c>
      <c r="DN7" s="253" t="s">
        <v>73</v>
      </c>
      <c r="DO7" s="144" t="s">
        <v>74</v>
      </c>
      <c r="DP7" s="236" t="s">
        <v>75</v>
      </c>
      <c r="DQ7" s="411" t="s">
        <v>76</v>
      </c>
      <c r="DR7" s="140" t="s">
        <v>74</v>
      </c>
      <c r="DS7" s="408" t="s">
        <v>75</v>
      </c>
      <c r="DT7" s="289" t="s">
        <v>77</v>
      </c>
      <c r="DU7" s="307"/>
      <c r="DV7" s="306" t="s">
        <v>78</v>
      </c>
      <c r="DW7" s="307"/>
      <c r="DX7" s="308" t="s">
        <v>74</v>
      </c>
      <c r="DY7" s="309"/>
      <c r="DZ7" s="310" t="s">
        <v>75</v>
      </c>
      <c r="EA7" s="263" t="s">
        <v>67</v>
      </c>
      <c r="EB7" s="264"/>
      <c r="EC7" s="264"/>
      <c r="ED7" s="265"/>
      <c r="EE7" s="266" t="s">
        <v>79</v>
      </c>
      <c r="EF7" s="264"/>
      <c r="EG7" s="264"/>
      <c r="EH7" s="264"/>
      <c r="EI7" s="267" t="s">
        <v>74</v>
      </c>
      <c r="EJ7" s="267"/>
      <c r="EK7" s="267"/>
      <c r="EL7" s="268"/>
      <c r="EM7" s="321" t="s">
        <v>75</v>
      </c>
      <c r="EN7" s="288" t="s">
        <v>80</v>
      </c>
      <c r="EO7" s="289"/>
      <c r="EP7" s="290"/>
      <c r="EQ7" s="288" t="s">
        <v>81</v>
      </c>
      <c r="ER7" s="289"/>
      <c r="ES7" s="289"/>
      <c r="ET7" s="301" t="s">
        <v>74</v>
      </c>
      <c r="EU7" s="302"/>
      <c r="EV7" s="303" t="s">
        <v>75</v>
      </c>
      <c r="EW7" s="242" t="s">
        <v>82</v>
      </c>
      <c r="EX7" s="244" t="s">
        <v>83</v>
      </c>
      <c r="EY7" s="135" t="s">
        <v>74</v>
      </c>
      <c r="EZ7" s="246" t="s">
        <v>84</v>
      </c>
      <c r="FA7" s="346" t="s">
        <v>85</v>
      </c>
      <c r="FB7" s="348" t="s">
        <v>86</v>
      </c>
      <c r="FC7" s="286" t="s">
        <v>74</v>
      </c>
      <c r="FD7" s="287"/>
      <c r="FE7" s="353" t="s">
        <v>75</v>
      </c>
      <c r="FF7" s="253" t="s">
        <v>229</v>
      </c>
      <c r="FG7" s="254"/>
      <c r="FH7" s="140" t="s">
        <v>74</v>
      </c>
      <c r="FI7" s="257" t="s">
        <v>75</v>
      </c>
      <c r="FJ7" s="359" t="s">
        <v>228</v>
      </c>
      <c r="FK7" s="360"/>
      <c r="FL7" s="361"/>
      <c r="FM7" s="362" t="s">
        <v>229</v>
      </c>
      <c r="FN7" s="363"/>
      <c r="FO7" s="363"/>
      <c r="FP7" s="364"/>
      <c r="FQ7" s="134" t="s">
        <v>74</v>
      </c>
      <c r="FR7" s="310" t="s">
        <v>75</v>
      </c>
      <c r="FT7" s="374"/>
      <c r="FU7" s="344" t="s">
        <v>87</v>
      </c>
      <c r="FV7" s="339" t="s">
        <v>88</v>
      </c>
      <c r="FW7" s="340"/>
      <c r="FX7" s="372" t="s">
        <v>89</v>
      </c>
      <c r="FY7" s="373"/>
      <c r="FZ7" s="373"/>
      <c r="GA7" s="373"/>
      <c r="GB7" s="337" t="s">
        <v>87</v>
      </c>
      <c r="GC7" s="339" t="s">
        <v>88</v>
      </c>
      <c r="GD7" s="340"/>
      <c r="GE7" s="372" t="s">
        <v>89</v>
      </c>
      <c r="GF7" s="373"/>
      <c r="GG7" s="373"/>
      <c r="GH7" s="396" t="s">
        <v>90</v>
      </c>
      <c r="GI7" s="333" t="s">
        <v>56</v>
      </c>
      <c r="GJ7" s="255"/>
      <c r="GK7" s="255" t="s">
        <v>57</v>
      </c>
      <c r="GL7" s="325"/>
    </row>
    <row r="8" spans="1:194" s="72" customFormat="1" ht="67.5" customHeight="1" x14ac:dyDescent="0.15">
      <c r="A8" s="179"/>
      <c r="B8" s="420"/>
      <c r="C8" s="311"/>
      <c r="D8" s="422"/>
      <c r="E8" s="424"/>
      <c r="F8" s="446"/>
      <c r="G8" s="448"/>
      <c r="H8" s="430"/>
      <c r="I8" s="435"/>
      <c r="J8" s="322"/>
      <c r="K8" s="383"/>
      <c r="L8" s="475" t="s">
        <v>91</v>
      </c>
      <c r="M8" s="432" t="s">
        <v>92</v>
      </c>
      <c r="N8" s="390" t="s">
        <v>93</v>
      </c>
      <c r="O8" s="385" t="s">
        <v>94</v>
      </c>
      <c r="P8" s="442" t="s">
        <v>92</v>
      </c>
      <c r="Q8" s="245" t="s">
        <v>93</v>
      </c>
      <c r="R8" s="245" t="s">
        <v>95</v>
      </c>
      <c r="S8" s="388" t="s">
        <v>55</v>
      </c>
      <c r="T8" s="380"/>
      <c r="U8" s="480"/>
      <c r="V8" s="482"/>
      <c r="W8" s="416"/>
      <c r="X8" s="416"/>
      <c r="Y8" s="416"/>
      <c r="Z8" s="416"/>
      <c r="AA8" s="416"/>
      <c r="AB8" s="416"/>
      <c r="AC8" s="391"/>
      <c r="AD8" s="394"/>
      <c r="AE8" s="354"/>
      <c r="AF8" s="247"/>
      <c r="AG8" s="82"/>
      <c r="AH8" s="458"/>
      <c r="AI8" s="26" t="s">
        <v>96</v>
      </c>
      <c r="AJ8" s="79" t="s">
        <v>97</v>
      </c>
      <c r="AK8" s="78" t="s">
        <v>96</v>
      </c>
      <c r="AL8" s="80" t="s">
        <v>97</v>
      </c>
      <c r="AM8"/>
      <c r="AN8" s="406"/>
      <c r="AO8" s="471"/>
      <c r="AP8" s="473" t="s">
        <v>98</v>
      </c>
      <c r="AQ8" s="400" t="s">
        <v>99</v>
      </c>
      <c r="AR8" s="400" t="s">
        <v>100</v>
      </c>
      <c r="AS8" s="400" t="s">
        <v>101</v>
      </c>
      <c r="AT8" s="400" t="s">
        <v>102</v>
      </c>
      <c r="AU8" s="370"/>
      <c r="AV8" s="281"/>
      <c r="AW8" s="467"/>
      <c r="AX8" s="452"/>
      <c r="AY8" s="82"/>
      <c r="AZ8" s="331"/>
      <c r="BB8" s="417"/>
      <c r="BC8" s="293"/>
      <c r="BD8" s="295"/>
      <c r="BE8" s="129" t="s">
        <v>24</v>
      </c>
      <c r="BF8" s="275" t="s">
        <v>103</v>
      </c>
      <c r="BG8" s="273"/>
      <c r="BH8" s="273" t="s">
        <v>104</v>
      </c>
      <c r="BI8" s="273"/>
      <c r="BJ8" s="273" t="s">
        <v>105</v>
      </c>
      <c r="BK8" s="273"/>
      <c r="BL8" s="273" t="s">
        <v>106</v>
      </c>
      <c r="BM8" s="273"/>
      <c r="BN8" s="273" t="s">
        <v>107</v>
      </c>
      <c r="BO8" s="273"/>
      <c r="BP8" s="273" t="s">
        <v>108</v>
      </c>
      <c r="BQ8" s="273"/>
      <c r="BR8" s="273" t="s">
        <v>109</v>
      </c>
      <c r="BS8" s="273"/>
      <c r="BT8" s="273" t="s">
        <v>68</v>
      </c>
      <c r="BU8" s="273"/>
      <c r="BV8" s="132" t="s">
        <v>24</v>
      </c>
      <c r="BW8" s="275" t="s">
        <v>110</v>
      </c>
      <c r="BX8" s="273"/>
      <c r="BY8" s="273" t="s">
        <v>111</v>
      </c>
      <c r="BZ8" s="273"/>
      <c r="CA8" s="273" t="s">
        <v>112</v>
      </c>
      <c r="CB8" s="273"/>
      <c r="CC8" s="273" t="s">
        <v>113</v>
      </c>
      <c r="CD8" s="273"/>
      <c r="CE8" s="484" t="s">
        <v>114</v>
      </c>
      <c r="CF8" s="255" t="s">
        <v>115</v>
      </c>
      <c r="CG8" s="488" t="s">
        <v>116</v>
      </c>
      <c r="CH8" s="275" t="s">
        <v>117</v>
      </c>
      <c r="CI8" s="273" t="s">
        <v>118</v>
      </c>
      <c r="CJ8" s="273" t="s">
        <v>119</v>
      </c>
      <c r="CK8" s="273" t="s">
        <v>120</v>
      </c>
      <c r="CL8" s="273" t="s">
        <v>121</v>
      </c>
      <c r="CM8" s="273" t="s">
        <v>122</v>
      </c>
      <c r="CN8" s="273" t="s">
        <v>123</v>
      </c>
      <c r="CO8" s="273" t="s">
        <v>124</v>
      </c>
      <c r="CP8" s="488" t="s">
        <v>116</v>
      </c>
      <c r="CQ8" s="275" t="s">
        <v>125</v>
      </c>
      <c r="CR8" s="273" t="s">
        <v>126</v>
      </c>
      <c r="CS8" s="273" t="s">
        <v>127</v>
      </c>
      <c r="CT8" s="273" t="s">
        <v>128</v>
      </c>
      <c r="CU8" s="484" t="s">
        <v>129</v>
      </c>
      <c r="CV8" s="78" t="s">
        <v>130</v>
      </c>
      <c r="CW8" s="78" t="s">
        <v>131</v>
      </c>
      <c r="CX8" s="78" t="s">
        <v>130</v>
      </c>
      <c r="CY8" s="174" t="s">
        <v>131</v>
      </c>
      <c r="CZ8" s="297" t="s">
        <v>132</v>
      </c>
      <c r="DA8" s="273" t="s">
        <v>133</v>
      </c>
      <c r="DB8" s="273" t="s">
        <v>134</v>
      </c>
      <c r="DC8" s="273" t="s">
        <v>135</v>
      </c>
      <c r="DD8" s="273" t="s">
        <v>136</v>
      </c>
      <c r="DE8" s="273" t="s">
        <v>137</v>
      </c>
      <c r="DF8" s="273" t="s">
        <v>138</v>
      </c>
      <c r="DG8" s="273" t="s">
        <v>139</v>
      </c>
      <c r="DH8" s="273" t="s">
        <v>140</v>
      </c>
      <c r="DI8" s="273" t="s">
        <v>141</v>
      </c>
      <c r="DJ8" s="273" t="s">
        <v>142</v>
      </c>
      <c r="DK8" s="273" t="s">
        <v>143</v>
      </c>
      <c r="DL8" s="325"/>
      <c r="DN8" s="324"/>
      <c r="DO8" s="328" t="s">
        <v>144</v>
      </c>
      <c r="DP8" s="237"/>
      <c r="DQ8" s="412"/>
      <c r="DR8" s="414" t="s">
        <v>145</v>
      </c>
      <c r="DS8" s="409"/>
      <c r="DT8" s="142" t="s">
        <v>146</v>
      </c>
      <c r="DU8" s="89" t="s">
        <v>79</v>
      </c>
      <c r="DV8" s="93" t="s">
        <v>146</v>
      </c>
      <c r="DW8" s="89" t="s">
        <v>147</v>
      </c>
      <c r="DX8" s="291" t="s">
        <v>148</v>
      </c>
      <c r="DY8" s="299" t="s">
        <v>149</v>
      </c>
      <c r="DZ8" s="311"/>
      <c r="EA8" s="95" t="s">
        <v>150</v>
      </c>
      <c r="EB8" s="89" t="s">
        <v>151</v>
      </c>
      <c r="EC8" s="89" t="s">
        <v>152</v>
      </c>
      <c r="ED8" s="89" t="s">
        <v>153</v>
      </c>
      <c r="EE8" s="89" t="s">
        <v>150</v>
      </c>
      <c r="EF8" s="89" t="s">
        <v>151</v>
      </c>
      <c r="EG8" s="89" t="s">
        <v>152</v>
      </c>
      <c r="EH8" s="93" t="s">
        <v>154</v>
      </c>
      <c r="EI8" s="269" t="s">
        <v>155</v>
      </c>
      <c r="EJ8" s="269" t="s">
        <v>156</v>
      </c>
      <c r="EK8" s="269" t="s">
        <v>157</v>
      </c>
      <c r="EL8" s="271" t="s">
        <v>158</v>
      </c>
      <c r="EM8" s="322"/>
      <c r="EN8" s="110" t="s">
        <v>159</v>
      </c>
      <c r="EO8" s="94" t="s">
        <v>160</v>
      </c>
      <c r="EP8" s="96" t="s">
        <v>161</v>
      </c>
      <c r="EQ8" s="110" t="s">
        <v>159</v>
      </c>
      <c r="ER8" s="94" t="s">
        <v>160</v>
      </c>
      <c r="ES8" s="88" t="s">
        <v>161</v>
      </c>
      <c r="ET8" s="291" t="s">
        <v>162</v>
      </c>
      <c r="EU8" s="299" t="s">
        <v>163</v>
      </c>
      <c r="EV8" s="304"/>
      <c r="EW8" s="243"/>
      <c r="EX8" s="245"/>
      <c r="EY8" s="249" t="s">
        <v>164</v>
      </c>
      <c r="EZ8" s="247"/>
      <c r="FA8" s="347"/>
      <c r="FB8" s="349"/>
      <c r="FC8" s="365" t="s">
        <v>165</v>
      </c>
      <c r="FD8" s="367" t="s">
        <v>166</v>
      </c>
      <c r="FE8" s="354"/>
      <c r="FF8" s="100" t="s">
        <v>130</v>
      </c>
      <c r="FG8" s="78" t="s">
        <v>131</v>
      </c>
      <c r="FH8" s="255" t="s">
        <v>167</v>
      </c>
      <c r="FI8" s="258"/>
      <c r="FJ8" s="99" t="s">
        <v>24</v>
      </c>
      <c r="FK8" s="90" t="s">
        <v>241</v>
      </c>
      <c r="FL8" s="92" t="s">
        <v>242</v>
      </c>
      <c r="FM8" s="100" t="s">
        <v>24</v>
      </c>
      <c r="FN8" s="90" t="s">
        <v>168</v>
      </c>
      <c r="FO8" s="91" t="s">
        <v>169</v>
      </c>
      <c r="FP8" s="92" t="s">
        <v>170</v>
      </c>
      <c r="FQ8" s="354" t="s">
        <v>171</v>
      </c>
      <c r="FR8" s="311"/>
      <c r="FS8"/>
      <c r="FT8" s="374"/>
      <c r="FU8" s="345"/>
      <c r="FV8" s="150" t="s">
        <v>96</v>
      </c>
      <c r="FW8" s="25" t="s">
        <v>172</v>
      </c>
      <c r="FX8" s="25" t="s">
        <v>173</v>
      </c>
      <c r="FY8" s="25" t="s">
        <v>174</v>
      </c>
      <c r="FZ8" s="25" t="s">
        <v>175</v>
      </c>
      <c r="GA8" s="159" t="s">
        <v>176</v>
      </c>
      <c r="GB8" s="338"/>
      <c r="GC8" s="150" t="s">
        <v>96</v>
      </c>
      <c r="GD8" s="25" t="s">
        <v>172</v>
      </c>
      <c r="GE8" s="25" t="s">
        <v>173</v>
      </c>
      <c r="GF8" s="25" t="s">
        <v>174</v>
      </c>
      <c r="GG8" s="159" t="s">
        <v>177</v>
      </c>
      <c r="GH8" s="397"/>
      <c r="GI8" s="26" t="s">
        <v>96</v>
      </c>
      <c r="GJ8" s="79" t="s">
        <v>97</v>
      </c>
      <c r="GK8" s="78" t="s">
        <v>96</v>
      </c>
      <c r="GL8" s="80" t="s">
        <v>97</v>
      </c>
    </row>
    <row r="9" spans="1:194" ht="27.75" customHeight="1" thickBot="1" x14ac:dyDescent="0.2">
      <c r="A9" s="178" t="s">
        <v>20</v>
      </c>
      <c r="B9" s="420"/>
      <c r="C9" s="311"/>
      <c r="D9" s="422"/>
      <c r="E9" s="424"/>
      <c r="F9" s="447"/>
      <c r="G9" s="449"/>
      <c r="H9" s="431"/>
      <c r="I9" s="436"/>
      <c r="J9" s="323"/>
      <c r="K9" s="384"/>
      <c r="L9" s="476"/>
      <c r="M9" s="433"/>
      <c r="N9" s="440"/>
      <c r="O9" s="386"/>
      <c r="P9" s="443"/>
      <c r="Q9" s="477"/>
      <c r="R9" s="387"/>
      <c r="S9" s="389"/>
      <c r="T9" s="381"/>
      <c r="U9" s="481"/>
      <c r="V9" s="483"/>
      <c r="W9" s="387"/>
      <c r="X9" s="387"/>
      <c r="Y9" s="387"/>
      <c r="Z9" s="387"/>
      <c r="AA9" s="387"/>
      <c r="AB9" s="387"/>
      <c r="AC9" s="392"/>
      <c r="AD9" s="395"/>
      <c r="AE9" s="355"/>
      <c r="AF9" s="399"/>
      <c r="AG9" s="82"/>
      <c r="AH9" s="119" t="s">
        <v>178</v>
      </c>
      <c r="AI9" s="108" t="s">
        <v>178</v>
      </c>
      <c r="AJ9" s="76" t="s">
        <v>179</v>
      </c>
      <c r="AK9" s="75" t="s">
        <v>178</v>
      </c>
      <c r="AL9" s="77" t="s">
        <v>179</v>
      </c>
      <c r="AN9" s="407"/>
      <c r="AO9" s="472"/>
      <c r="AP9" s="474"/>
      <c r="AQ9" s="401"/>
      <c r="AR9" s="401"/>
      <c r="AS9" s="401"/>
      <c r="AT9" s="401"/>
      <c r="AU9" s="371"/>
      <c r="AV9" s="282"/>
      <c r="AW9" s="468"/>
      <c r="AX9" s="453"/>
      <c r="AY9" s="82"/>
      <c r="AZ9" s="332"/>
      <c r="BB9" s="418"/>
      <c r="BC9" s="294"/>
      <c r="BD9" s="296"/>
      <c r="BE9" s="130" t="s">
        <v>180</v>
      </c>
      <c r="BF9" s="83" t="s">
        <v>180</v>
      </c>
      <c r="BG9" s="84" t="s">
        <v>181</v>
      </c>
      <c r="BH9" s="84" t="s">
        <v>180</v>
      </c>
      <c r="BI9" s="84" t="s">
        <v>181</v>
      </c>
      <c r="BJ9" s="84" t="s">
        <v>180</v>
      </c>
      <c r="BK9" s="84" t="s">
        <v>181</v>
      </c>
      <c r="BL9" s="84" t="s">
        <v>180</v>
      </c>
      <c r="BM9" s="84" t="s">
        <v>181</v>
      </c>
      <c r="BN9" s="84" t="s">
        <v>180</v>
      </c>
      <c r="BO9" s="84" t="s">
        <v>181</v>
      </c>
      <c r="BP9" s="84" t="s">
        <v>180</v>
      </c>
      <c r="BQ9" s="84" t="s">
        <v>181</v>
      </c>
      <c r="BR9" s="84" t="s">
        <v>180</v>
      </c>
      <c r="BS9" s="84" t="s">
        <v>181</v>
      </c>
      <c r="BT9" s="84" t="s">
        <v>180</v>
      </c>
      <c r="BU9" s="84" t="s">
        <v>181</v>
      </c>
      <c r="BV9" s="133" t="s">
        <v>180</v>
      </c>
      <c r="BW9" s="83" t="s">
        <v>180</v>
      </c>
      <c r="BX9" s="84" t="s">
        <v>181</v>
      </c>
      <c r="BY9" s="84" t="s">
        <v>180</v>
      </c>
      <c r="BZ9" s="84" t="s">
        <v>181</v>
      </c>
      <c r="CA9" s="84" t="s">
        <v>180</v>
      </c>
      <c r="CB9" s="84" t="s">
        <v>181</v>
      </c>
      <c r="CC9" s="84" t="s">
        <v>180</v>
      </c>
      <c r="CD9" s="84" t="s">
        <v>181</v>
      </c>
      <c r="CE9" s="485"/>
      <c r="CF9" s="256"/>
      <c r="CG9" s="489"/>
      <c r="CH9" s="313"/>
      <c r="CI9" s="274"/>
      <c r="CJ9" s="274"/>
      <c r="CK9" s="274"/>
      <c r="CL9" s="274"/>
      <c r="CM9" s="274"/>
      <c r="CN9" s="274"/>
      <c r="CO9" s="274"/>
      <c r="CP9" s="489"/>
      <c r="CQ9" s="313"/>
      <c r="CR9" s="274"/>
      <c r="CS9" s="274"/>
      <c r="CT9" s="274"/>
      <c r="CU9" s="485"/>
      <c r="CV9" s="75" t="s">
        <v>179</v>
      </c>
      <c r="CW9" s="75" t="s">
        <v>178</v>
      </c>
      <c r="CX9" s="75" t="s">
        <v>179</v>
      </c>
      <c r="CY9" s="175" t="s">
        <v>178</v>
      </c>
      <c r="CZ9" s="298"/>
      <c r="DA9" s="274"/>
      <c r="DB9" s="274"/>
      <c r="DC9" s="274"/>
      <c r="DD9" s="274"/>
      <c r="DE9" s="274"/>
      <c r="DF9" s="274"/>
      <c r="DG9" s="274"/>
      <c r="DH9" s="274"/>
      <c r="DI9" s="274"/>
      <c r="DJ9" s="274"/>
      <c r="DK9" s="274"/>
      <c r="DL9" s="326"/>
      <c r="DN9" s="327"/>
      <c r="DO9" s="329"/>
      <c r="DP9" s="238"/>
      <c r="DQ9" s="413"/>
      <c r="DR9" s="415"/>
      <c r="DS9" s="410"/>
      <c r="DT9" s="143" t="s">
        <v>179</v>
      </c>
      <c r="DU9" s="97" t="s">
        <v>179</v>
      </c>
      <c r="DV9" s="97" t="s">
        <v>179</v>
      </c>
      <c r="DW9" s="97" t="s">
        <v>179</v>
      </c>
      <c r="DX9" s="292"/>
      <c r="DY9" s="300"/>
      <c r="DZ9" s="312"/>
      <c r="EA9" s="98" t="s">
        <v>179</v>
      </c>
      <c r="EB9" s="97" t="s">
        <v>179</v>
      </c>
      <c r="EC9" s="97" t="s">
        <v>179</v>
      </c>
      <c r="ED9" s="97" t="s">
        <v>182</v>
      </c>
      <c r="EE9" s="97" t="s">
        <v>179</v>
      </c>
      <c r="EF9" s="97" t="s">
        <v>179</v>
      </c>
      <c r="EG9" s="97" t="s">
        <v>179</v>
      </c>
      <c r="EH9" s="141" t="s">
        <v>182</v>
      </c>
      <c r="EI9" s="270"/>
      <c r="EJ9" s="270"/>
      <c r="EK9" s="270"/>
      <c r="EL9" s="272"/>
      <c r="EM9" s="323"/>
      <c r="EN9" s="86" t="s">
        <v>178</v>
      </c>
      <c r="EO9" s="87" t="s">
        <v>178</v>
      </c>
      <c r="EP9" s="85" t="s">
        <v>178</v>
      </c>
      <c r="EQ9" s="86" t="s">
        <v>179</v>
      </c>
      <c r="ER9" s="87" t="s">
        <v>179</v>
      </c>
      <c r="ES9" s="87" t="s">
        <v>179</v>
      </c>
      <c r="ET9" s="292"/>
      <c r="EU9" s="300"/>
      <c r="EV9" s="305"/>
      <c r="EW9" s="86" t="s">
        <v>179</v>
      </c>
      <c r="EX9" s="115" t="s">
        <v>179</v>
      </c>
      <c r="EY9" s="250"/>
      <c r="EZ9" s="248"/>
      <c r="FA9" s="101" t="s">
        <v>178</v>
      </c>
      <c r="FB9" s="85" t="s">
        <v>178</v>
      </c>
      <c r="FC9" s="366"/>
      <c r="FD9" s="300"/>
      <c r="FE9" s="355"/>
      <c r="FF9" s="105" t="s">
        <v>179</v>
      </c>
      <c r="FG9" s="106" t="s">
        <v>179</v>
      </c>
      <c r="FH9" s="256"/>
      <c r="FI9" s="259"/>
      <c r="FJ9" s="102" t="s">
        <v>179</v>
      </c>
      <c r="FK9" s="103" t="s">
        <v>179</v>
      </c>
      <c r="FL9" s="104" t="s">
        <v>179</v>
      </c>
      <c r="FM9" s="105" t="s">
        <v>179</v>
      </c>
      <c r="FN9" s="106" t="s">
        <v>179</v>
      </c>
      <c r="FO9" s="106" t="s">
        <v>179</v>
      </c>
      <c r="FP9" s="107" t="s">
        <v>179</v>
      </c>
      <c r="FQ9" s="355"/>
      <c r="FR9" s="312"/>
      <c r="FT9" s="375"/>
      <c r="FU9" s="157" t="s">
        <v>183</v>
      </c>
      <c r="FV9" s="156" t="s">
        <v>184</v>
      </c>
      <c r="FW9" s="74" t="s">
        <v>179</v>
      </c>
      <c r="FX9" s="74" t="s">
        <v>178</v>
      </c>
      <c r="FY9" s="74" t="s">
        <v>178</v>
      </c>
      <c r="FZ9" s="74" t="s">
        <v>179</v>
      </c>
      <c r="GA9" s="160" t="s">
        <v>185</v>
      </c>
      <c r="GB9" s="161" t="s">
        <v>184</v>
      </c>
      <c r="GC9" s="73" t="s">
        <v>178</v>
      </c>
      <c r="GD9" s="74" t="s">
        <v>185</v>
      </c>
      <c r="GE9" s="74" t="s">
        <v>178</v>
      </c>
      <c r="GF9" s="74" t="s">
        <v>178</v>
      </c>
      <c r="GG9" s="160" t="s">
        <v>179</v>
      </c>
      <c r="GH9" s="109" t="s">
        <v>178</v>
      </c>
      <c r="GI9" s="108" t="s">
        <v>178</v>
      </c>
      <c r="GJ9" s="76" t="s">
        <v>179</v>
      </c>
      <c r="GK9" s="75" t="s">
        <v>178</v>
      </c>
      <c r="GL9" s="77" t="s">
        <v>179</v>
      </c>
    </row>
    <row r="10" spans="1:194" ht="20.100000000000001" customHeight="1" thickBot="1" x14ac:dyDescent="0.2">
      <c r="A10" s="171" t="str">
        <f>IF(OR(AND(DO10="×",DP10=""),AND(DR10="×",DS10=""),AND(DX10="×",DZ10=""),AND(DY10="×",DZ10=""),AND(EI10="×",EM10=""),AND(EK10="×",EM10=""),AND(ET10="×",EV10=""),AND(EU10="×",EV10=""),AND(EY10="×",EZ10="")),"×","○")</f>
        <v>×</v>
      </c>
      <c r="B10" s="3"/>
      <c r="C10" s="7"/>
      <c r="D10" s="4"/>
      <c r="E10" s="163"/>
      <c r="F10" s="3"/>
      <c r="G10" s="10"/>
      <c r="H10" s="221">
        <f>SUM(I10:J10)</f>
        <v>0</v>
      </c>
      <c r="I10" s="198"/>
      <c r="J10" s="195"/>
      <c r="K10" s="196">
        <f>SUM(L10,O10)</f>
        <v>0</v>
      </c>
      <c r="L10" s="197">
        <f>ROUNDDOWN(SUM(M10:N10)/100,0)</f>
        <v>0</v>
      </c>
      <c r="M10" s="194"/>
      <c r="N10" s="195"/>
      <c r="O10" s="196">
        <f>ROUNDDOWN(SUM(P10:S10)/100,0)</f>
        <v>0</v>
      </c>
      <c r="P10" s="198"/>
      <c r="Q10" s="194"/>
      <c r="R10" s="199"/>
      <c r="S10" s="194"/>
      <c r="T10" s="200"/>
      <c r="U10" s="201">
        <f>ROUNDDOWN(SUM(V10:AC10)/100,0)</f>
        <v>0</v>
      </c>
      <c r="V10" s="198"/>
      <c r="W10" s="202"/>
      <c r="X10" s="202"/>
      <c r="Y10" s="199"/>
      <c r="Z10" s="199"/>
      <c r="AA10" s="199"/>
      <c r="AB10" s="199"/>
      <c r="AC10" s="194"/>
      <c r="AD10" s="184"/>
      <c r="AE10" s="186">
        <f>IF(AD10="○",SUM(I10*10500,J10*10500)+SUM(L10*3000,O10*2000,U10*2000)*5,SUM(I10*10500,J10*10500)+SUM(L10*3000,O10*2000,U10*2000))</f>
        <v>0</v>
      </c>
      <c r="AF10" s="187">
        <f>SUM(I10*10500,J10*10500)+SUM(L10*3000,O10*2000,U10*2000)</f>
        <v>0</v>
      </c>
      <c r="AH10" s="125">
        <f>SUM(AI10,AK10)</f>
        <v>0</v>
      </c>
      <c r="AI10" s="122"/>
      <c r="AJ10" s="112"/>
      <c r="AK10" s="112"/>
      <c r="AL10" s="112"/>
      <c r="AN10" s="127">
        <f>SUM(AO10,AU10)</f>
        <v>0</v>
      </c>
      <c r="AO10" s="126">
        <f>COUNTIF(AP10:AT10,"○")*2</f>
        <v>0</v>
      </c>
      <c r="AP10" s="154" t="str">
        <f>IF(SUM(K10,U10)&gt;=700,"○","×")</f>
        <v>×</v>
      </c>
      <c r="AQ10" s="155" t="str">
        <f>IF(SUM(K10,U10)&gt;=500,"○","×")</f>
        <v>×</v>
      </c>
      <c r="AR10" s="155" t="str">
        <f>IF(SUM(K10,U10)&gt;=300,"○","×")</f>
        <v>×</v>
      </c>
      <c r="AS10" s="155" t="str">
        <f>IF(SUM(K10,U10)&gt;=100,"○","×")</f>
        <v>×</v>
      </c>
      <c r="AT10" s="155" t="str">
        <f>IF(SUM(K10,U10)&gt;0,"○","×")</f>
        <v>×</v>
      </c>
      <c r="AU10" s="126">
        <f>COUNTIF(AV10,"○")*10</f>
        <v>0</v>
      </c>
      <c r="AV10" s="155" t="str">
        <f>IF(T10="○","○","×")</f>
        <v>×</v>
      </c>
      <c r="AW10" s="137"/>
      <c r="AX10" s="137"/>
      <c r="AZ10" s="137"/>
      <c r="BB10" s="137"/>
      <c r="BC10" s="120">
        <f>SUM(BE10,BV10,CE10)</f>
        <v>0</v>
      </c>
      <c r="BD10" s="125">
        <f>SUM(CG10,CP10,CU10)</f>
        <v>0</v>
      </c>
      <c r="BE10" s="131">
        <f>SUM(BF10,BH10,BJ10,BL10,BN10,BP10,BR10,BT10)</f>
        <v>0</v>
      </c>
      <c r="BF10" s="122"/>
      <c r="BG10" s="112"/>
      <c r="BH10" s="112"/>
      <c r="BI10" s="112"/>
      <c r="BJ10" s="112"/>
      <c r="BK10" s="112"/>
      <c r="BL10" s="112"/>
      <c r="BM10" s="112"/>
      <c r="BN10" s="112"/>
      <c r="BO10" s="112"/>
      <c r="BP10" s="112"/>
      <c r="BQ10" s="112"/>
      <c r="BR10" s="112"/>
      <c r="BS10" s="112"/>
      <c r="BT10" s="112"/>
      <c r="BU10" s="112"/>
      <c r="BV10" s="125">
        <f>SUM(BW10,BY10,CA10,CC10)</f>
        <v>0</v>
      </c>
      <c r="BW10" s="122"/>
      <c r="BX10" s="112"/>
      <c r="BY10" s="112"/>
      <c r="BZ10" s="112"/>
      <c r="CA10" s="112"/>
      <c r="CB10" s="112"/>
      <c r="CC10" s="112"/>
      <c r="CD10" s="112"/>
      <c r="CE10" s="120"/>
      <c r="CF10" s="112"/>
      <c r="CG10" s="125">
        <f>SUM(CH10:CO10)</f>
        <v>0</v>
      </c>
      <c r="CH10" s="122"/>
      <c r="CI10" s="112"/>
      <c r="CJ10" s="112"/>
      <c r="CK10" s="112"/>
      <c r="CL10" s="112"/>
      <c r="CM10" s="112"/>
      <c r="CN10" s="112"/>
      <c r="CO10" s="112"/>
      <c r="CP10" s="125">
        <f>SUM(CQ10:CT10)</f>
        <v>0</v>
      </c>
      <c r="CQ10" s="122"/>
      <c r="CR10" s="112"/>
      <c r="CS10" s="112"/>
      <c r="CT10" s="112"/>
      <c r="CU10" s="120"/>
      <c r="CV10" s="112"/>
      <c r="CW10" s="112"/>
      <c r="CX10" s="112"/>
      <c r="CY10" s="114"/>
      <c r="CZ10" s="176" t="str">
        <f>IF(AND(CH10&gt;0,BG10&gt;0),CH10/BG10*10,"")</f>
        <v/>
      </c>
      <c r="DA10" s="112" t="str">
        <f>IF(AND(CI10&gt;0,BI10&gt;0),CI10/BI10*10,"")</f>
        <v/>
      </c>
      <c r="DB10" s="112" t="str">
        <f>IF(AND(CJ10&gt;0,BK10&gt;0),CJ10/BK10*10,"")</f>
        <v/>
      </c>
      <c r="DC10" s="112" t="str">
        <f>IF(AND(CK10&gt;0,BL10&gt;0),CK10/BL10*10,"")</f>
        <v/>
      </c>
      <c r="DD10" s="112" t="str">
        <f>IF(AND(CL10&gt;0,BO10&gt;0),CL10/BO10*10,"")</f>
        <v/>
      </c>
      <c r="DE10" s="112" t="str">
        <f>IF(AND(CM10&gt;0,BQ10&gt;0),CM10/BQ10*10,"")</f>
        <v/>
      </c>
      <c r="DF10" s="112" t="str">
        <f>IF(AND(CN10&gt;0,BS10&gt;0),CN10/BS10*10,"")</f>
        <v/>
      </c>
      <c r="DG10" s="112" t="str">
        <f>IF(AND(CO10&gt;0,BU10&gt;0),CO10/BU10*10,"")</f>
        <v/>
      </c>
      <c r="DH10" s="112" t="str">
        <f>IF(AND(CQ10&gt;0,BX10&gt;0),CQ10/BX10*10,"")</f>
        <v/>
      </c>
      <c r="DI10" s="112" t="str">
        <f>IF(AND(CR10&gt;0,BZ10&gt;0),CR10/BZ10*10,"")</f>
        <v/>
      </c>
      <c r="DJ10" s="112" t="str">
        <f>IF(AND(CS10&gt;0,CB10&gt;0),CS10/CB10*10,"")</f>
        <v/>
      </c>
      <c r="DK10" s="112" t="str">
        <f>IF(AND(CT10&gt;0,CD10&gt;0),CT10/CD10*10,"")</f>
        <v/>
      </c>
      <c r="DL10" s="112" t="str">
        <f>IF(AND(CU10&gt;0,CE10&gt;0),CU10/CE10*10,"")</f>
        <v/>
      </c>
      <c r="DN10" s="112" t="str">
        <f>"C"&amp;E10</f>
        <v>C</v>
      </c>
      <c r="DO10" s="155" t="str">
        <f>IF(LEN(DN10)=19,"○","×")</f>
        <v>×</v>
      </c>
      <c r="DP10" s="112"/>
      <c r="DQ10" s="112" t="str">
        <f>RIGHT(E10,3)</f>
        <v/>
      </c>
      <c r="DR10" s="155" t="str">
        <f>IF(DQ10="000","×","○")</f>
        <v>○</v>
      </c>
      <c r="DS10" s="112"/>
      <c r="DT10" s="112">
        <f>SUM(I10)</f>
        <v>0</v>
      </c>
      <c r="DU10" s="112">
        <f>SUM(J10)</f>
        <v>0</v>
      </c>
      <c r="DV10" s="170" t="str">
        <f>IF(DT10&gt;0,SUM(K10),"-")</f>
        <v>-</v>
      </c>
      <c r="DW10" s="185" t="str">
        <f>IF(DU10&gt;0,SUM(U10),"-")</f>
        <v>-</v>
      </c>
      <c r="DX10" s="155" t="str">
        <f>IF(DV10&gt;0,"○","×")</f>
        <v>○</v>
      </c>
      <c r="DY10" s="155" t="str">
        <f>IF(DW10&gt;0,"○","×")</f>
        <v>○</v>
      </c>
      <c r="DZ10" s="112"/>
      <c r="EA10" s="112">
        <f>SUM(I10)</f>
        <v>0</v>
      </c>
      <c r="EB10" s="112">
        <f>SUM(K10)</f>
        <v>0</v>
      </c>
      <c r="EC10" s="112">
        <f>EA10-EB10</f>
        <v>0</v>
      </c>
      <c r="ED10" s="170" t="str">
        <f>IFERROR(EB10/EA10*100,"-")</f>
        <v>-</v>
      </c>
      <c r="EE10" s="112">
        <f>SUM(J10)</f>
        <v>0</v>
      </c>
      <c r="EF10" s="112">
        <f>SUM(U10)</f>
        <v>0</v>
      </c>
      <c r="EG10" s="112">
        <f>EE10-EF10</f>
        <v>0</v>
      </c>
      <c r="EH10" s="170" t="str">
        <f>IFERROR(EF10/EE10*100,"-")</f>
        <v>-</v>
      </c>
      <c r="EI10" s="155" t="str">
        <f>IF(EC10&gt;=0,"○","×")</f>
        <v>○</v>
      </c>
      <c r="EJ10" s="155" t="str">
        <f>IF(ED10&gt;=60,"○","△")</f>
        <v>○</v>
      </c>
      <c r="EK10" s="155" t="str">
        <f>IF(EG10&gt;=0,"○","×")</f>
        <v>○</v>
      </c>
      <c r="EL10" s="155" t="str">
        <f>IF(EH10&gt;=60,"○","△")</f>
        <v>○</v>
      </c>
      <c r="EM10" s="112"/>
      <c r="EN10" s="112">
        <f>ROUNDDOWN(SUM(EO10:EP10),0)</f>
        <v>0</v>
      </c>
      <c r="EO10" s="112">
        <f>SUMIFS(土地改良区決済金等支援!R:R,土地改良区決済金等支援!U:U,畑地化支援・定着促進支援!DN10)</f>
        <v>0</v>
      </c>
      <c r="EP10" s="112">
        <f>SUMIFS(土地改良区決済金等支援!S:S,土地改良区決済金等支援!U:U,畑地化支援・定着促進支援!DN10)</f>
        <v>0</v>
      </c>
      <c r="EQ10" s="112">
        <f>SUM(ER10:ES10)</f>
        <v>0</v>
      </c>
      <c r="ER10" s="112">
        <f>SUMIFS(土地改良区決済金等支援!O:O,土地改良区決済金等支援!U:U,畑地化支援・定着促進支援!DN10)/100</f>
        <v>0</v>
      </c>
      <c r="ES10" s="112">
        <f>SUMIFS(土地改良区決済金等支援!Q:Q,土地改良区決済金等支援!U:U,畑地化支援・定着促進支援!DN10)/100</f>
        <v>0</v>
      </c>
      <c r="ET10" s="155" t="str">
        <f>IF(AND(AND(SUM(AH10)&lt;=(EN10+10),SUM(AH10)&gt;=(EN10-10)),AND(SUM(AI10)&lt;=(EO10+10),SUM(AI10)&gt;=(EO10-10)),AND(SUM(AK10)&lt;=(EP10+10),SUM(AK10)&gt;=(EP10-10))),"○","×")</f>
        <v>○</v>
      </c>
      <c r="EU10" s="155" t="str">
        <f>IF(EQ10&lt;=H10,"○",IF(EQ10-H10&lt;=H10*0.055,"△","×"))</f>
        <v>○</v>
      </c>
      <c r="EV10" s="112"/>
      <c r="EW10" s="112">
        <f>SUM(H10)</f>
        <v>0</v>
      </c>
      <c r="EX10" s="112">
        <f>SUM(AJ10,AL10)</f>
        <v>0</v>
      </c>
      <c r="EY10" s="155" t="str">
        <f>IF(AND(EW10=0,EX10&gt;0),"×","○")</f>
        <v>○</v>
      </c>
      <c r="EZ10" s="112"/>
      <c r="FA10" s="112"/>
      <c r="FB10" s="112"/>
      <c r="FC10" s="155" t="str">
        <f>IF(FA10&gt;=0,"○","×")</f>
        <v>○</v>
      </c>
      <c r="FD10" s="155" t="str">
        <f>IF(FB10&gt;=0,"○","×")</f>
        <v>○</v>
      </c>
      <c r="FE10" s="112"/>
      <c r="FF10" s="112">
        <f>SUM(BC10)</f>
        <v>0</v>
      </c>
      <c r="FG10" s="112">
        <f>SUM(BD10)</f>
        <v>0</v>
      </c>
      <c r="FH10" s="155" t="str">
        <f>IF(AND(FF10&gt;0,FG10&gt;0),"○","×")</f>
        <v>×</v>
      </c>
      <c r="FI10" s="112"/>
      <c r="FJ10" s="112">
        <f>SUM(H10)</f>
        <v>0</v>
      </c>
      <c r="FK10" s="112">
        <f>SUM(I10)</f>
        <v>0</v>
      </c>
      <c r="FL10" s="112">
        <f>SUM(J10)</f>
        <v>0</v>
      </c>
      <c r="FM10" s="112">
        <f>SUM(BC10)</f>
        <v>0</v>
      </c>
      <c r="FN10" s="112">
        <f>SUM(BV10)</f>
        <v>0</v>
      </c>
      <c r="FO10" s="112">
        <f>SUM(BE10)</f>
        <v>0</v>
      </c>
      <c r="FP10" s="112">
        <f>SUM(CE10)</f>
        <v>0</v>
      </c>
      <c r="FQ10" s="155" t="str">
        <f>IF(FJ10&gt;=FM10,"○","×")</f>
        <v>○</v>
      </c>
      <c r="FR10" s="112"/>
      <c r="FT10" s="188">
        <f>SUM(FU10,GB10,GH10)</f>
        <v>0</v>
      </c>
      <c r="FU10" s="189">
        <f>SUM(FV10,FX10)</f>
        <v>0</v>
      </c>
      <c r="FV10" s="190">
        <f>FW10*105000/10</f>
        <v>0</v>
      </c>
      <c r="FW10" s="191">
        <f>SUM(I10)</f>
        <v>0</v>
      </c>
      <c r="FX10" s="191">
        <f>SUM(FZ10*30000/10,GA10*20000/10)</f>
        <v>0</v>
      </c>
      <c r="FY10" s="191">
        <f t="shared" ref="FY10" si="0">IF(AD10="○",SUM(FZ10*30000/10,GA10*20000/10)*5,SUM(FZ10*30000/10,GA10*20000/10))</f>
        <v>0</v>
      </c>
      <c r="FZ10" s="191">
        <f>SUM(L10)</f>
        <v>0</v>
      </c>
      <c r="GA10" s="192">
        <f>SUM(O10)</f>
        <v>0</v>
      </c>
      <c r="GB10" s="193">
        <f>SUM(GC10,GE10)</f>
        <v>0</v>
      </c>
      <c r="GC10" s="190">
        <f>GD10*105000/10</f>
        <v>0</v>
      </c>
      <c r="GD10" s="191">
        <f>SUM(J10)</f>
        <v>0</v>
      </c>
      <c r="GE10" s="191">
        <f>GG10*20000/10</f>
        <v>0</v>
      </c>
      <c r="GF10" s="191">
        <f t="shared" ref="GF10" si="1">IF(AD10="○",GG10*20000/10*5,GG10*20000/10)</f>
        <v>0</v>
      </c>
      <c r="GG10" s="192">
        <f>SUM(U10)</f>
        <v>0</v>
      </c>
      <c r="GH10" s="162">
        <f>SUM(GI10,GK10)</f>
        <v>0</v>
      </c>
      <c r="GI10" s="122">
        <f>AI10</f>
        <v>0</v>
      </c>
      <c r="GJ10" s="112">
        <f>SUM(AJ10)</f>
        <v>0</v>
      </c>
      <c r="GK10" s="112">
        <f>AK10</f>
        <v>0</v>
      </c>
      <c r="GL10" s="112">
        <f>SUM(AL10)</f>
        <v>0</v>
      </c>
    </row>
    <row r="11" spans="1:194" ht="20.100000000000001" customHeight="1" x14ac:dyDescent="0.15">
      <c r="A11" s="171" t="str">
        <f t="shared" ref="A11:A42" si="2">IF(OR(AND(DO11="×",DP11=""),AND(DR11="×",DS11=""),AND(DX11="×",DZ11=""),AND(DY11="×",DZ11=""),AND(EI11="×",EM11=""),AND(EK11="×",EM11=""),AND(ET11="×",EV11=""),AND(EU11="×",EV11=""),AND(EY11="×",EZ11="")),"×","○")</f>
        <v>×</v>
      </c>
      <c r="B11" s="5"/>
      <c r="C11" s="8"/>
      <c r="D11" s="6"/>
      <c r="E11" s="165"/>
      <c r="F11" s="5"/>
      <c r="G11" s="11"/>
      <c r="H11" s="222">
        <f t="shared" ref="H11:H42" si="3">SUM(I11:J11)</f>
        <v>0</v>
      </c>
      <c r="I11" s="207"/>
      <c r="J11" s="206"/>
      <c r="K11" s="203">
        <f>SUM(L11,O11)</f>
        <v>0</v>
      </c>
      <c r="L11" s="204">
        <f t="shared" ref="L11:L42" si="4">ROUNDDOWN(SUM(M11:N11)/100,0)</f>
        <v>0</v>
      </c>
      <c r="M11" s="205"/>
      <c r="N11" s="206"/>
      <c r="O11" s="203">
        <f t="shared" ref="O11:O42" si="5">ROUNDDOWN(SUM(P11:S11)/100,0)</f>
        <v>0</v>
      </c>
      <c r="P11" s="207"/>
      <c r="Q11" s="205"/>
      <c r="R11" s="208"/>
      <c r="S11" s="205"/>
      <c r="T11" s="209"/>
      <c r="U11" s="210">
        <f t="shared" ref="U11:U42" si="6">ROUNDDOWN(SUM(V11:AC11)/100,0)</f>
        <v>0</v>
      </c>
      <c r="V11" s="207"/>
      <c r="W11" s="211"/>
      <c r="X11" s="211"/>
      <c r="Y11" s="208"/>
      <c r="Z11" s="208"/>
      <c r="AA11" s="208"/>
      <c r="AB11" s="208"/>
      <c r="AC11" s="205"/>
      <c r="AD11" s="184"/>
      <c r="AE11" s="186">
        <f t="shared" ref="AE11:AE42" si="7">IF(AD11="○",SUM(I11*10500,J11*10500)+SUM(L11*3000,O11*2000,U11*2000)*5,SUM(I11*10500,J11*10500)+SUM(L11*3000,O11*2000,U11*2000))</f>
        <v>0</v>
      </c>
      <c r="AF11" s="8">
        <f t="shared" ref="AF11:AF42" si="8">SUM(I11*10500,J11*10500)+SUM(L11*3000,O11*2000,U11*2000)</f>
        <v>0</v>
      </c>
      <c r="AH11" s="125">
        <f t="shared" ref="AH11:AH42" si="9">SUM(AI11,AK11)</f>
        <v>0</v>
      </c>
      <c r="AI11" s="123"/>
      <c r="AJ11" s="13"/>
      <c r="AK11" s="13"/>
      <c r="AL11" s="13"/>
      <c r="AN11" s="127">
        <f t="shared" ref="AN11:AN42" si="10">SUM(AO11,AU11)</f>
        <v>0</v>
      </c>
      <c r="AO11" s="126">
        <f t="shared" ref="AO11:AO42" si="11">COUNTIF(AP11:AT11,"○")*2</f>
        <v>0</v>
      </c>
      <c r="AP11" s="154" t="str">
        <f t="shared" ref="AP11:AP42" si="12">IF(SUM(K11,U11)&gt;=700,"○","×")</f>
        <v>×</v>
      </c>
      <c r="AQ11" s="155" t="str">
        <f t="shared" ref="AQ11:AQ42" si="13">IF(SUM(K11,U11)&gt;=500,"○","×")</f>
        <v>×</v>
      </c>
      <c r="AR11" s="155" t="str">
        <f t="shared" ref="AR11:AR42" si="14">IF(SUM(K11,U11)&gt;=300,"○","×")</f>
        <v>×</v>
      </c>
      <c r="AS11" s="155" t="str">
        <f t="shared" ref="AS11:AS42" si="15">IF(SUM(K11,U11)&gt;=100,"○","×")</f>
        <v>×</v>
      </c>
      <c r="AT11" s="155" t="str">
        <f t="shared" ref="AT11:AT42" si="16">IF(SUM(K11,U11)&gt;0,"○","×")</f>
        <v>×</v>
      </c>
      <c r="AU11" s="126">
        <f t="shared" ref="AU11:AU42" si="17">COUNTIF(AV11,"○")*10</f>
        <v>0</v>
      </c>
      <c r="AV11" s="155" t="str">
        <f t="shared" ref="AV11:AV42" si="18">IF(T11="○","○","×")</f>
        <v>×</v>
      </c>
      <c r="AW11" s="138"/>
      <c r="AX11" s="138"/>
      <c r="AZ11" s="138"/>
      <c r="BB11" s="138"/>
      <c r="BC11" s="120">
        <f t="shared" ref="BC11:BC42" si="19">SUM(BE11,BV11,CE11)</f>
        <v>0</v>
      </c>
      <c r="BD11" s="125">
        <f t="shared" ref="BD11:BD42" si="20">SUM(CG11,CP11,CU11)</f>
        <v>0</v>
      </c>
      <c r="BE11" s="131">
        <f t="shared" ref="BE11:BE42" si="21">SUM(BF11,BH11,BJ11,BL11,BN11,BP11,BR11,BT11)</f>
        <v>0</v>
      </c>
      <c r="BF11" s="123"/>
      <c r="BG11" s="13"/>
      <c r="BH11" s="13"/>
      <c r="BI11" s="13"/>
      <c r="BJ11" s="13"/>
      <c r="BK11" s="13"/>
      <c r="BL11" s="13"/>
      <c r="BM11" s="13"/>
      <c r="BN11" s="13"/>
      <c r="BO11" s="13"/>
      <c r="BP11" s="13"/>
      <c r="BQ11" s="13"/>
      <c r="BR11" s="13"/>
      <c r="BS11" s="13"/>
      <c r="BT11" s="13"/>
      <c r="BU11" s="13"/>
      <c r="BV11" s="125">
        <f t="shared" ref="BV11:BV42" si="22">SUM(BW11,BY11,CA11,CC11)</f>
        <v>0</v>
      </c>
      <c r="BW11" s="123"/>
      <c r="BX11" s="13"/>
      <c r="BY11" s="13"/>
      <c r="BZ11" s="13"/>
      <c r="CA11" s="13"/>
      <c r="CB11" s="13"/>
      <c r="CC11" s="13"/>
      <c r="CD11" s="13"/>
      <c r="CE11" s="121"/>
      <c r="CF11" s="13"/>
      <c r="CG11" s="125">
        <f t="shared" ref="CG11:CG42" si="23">SUM(CH11:CO11)</f>
        <v>0</v>
      </c>
      <c r="CH11" s="123"/>
      <c r="CI11" s="13"/>
      <c r="CJ11" s="13"/>
      <c r="CK11" s="13"/>
      <c r="CL11" s="13"/>
      <c r="CM11" s="13"/>
      <c r="CN11" s="13"/>
      <c r="CO11" s="13"/>
      <c r="CP11" s="125">
        <f t="shared" ref="CP11:CP42" si="24">SUM(CQ11:CT11)</f>
        <v>0</v>
      </c>
      <c r="CQ11" s="123"/>
      <c r="CR11" s="13"/>
      <c r="CS11" s="13"/>
      <c r="CT11" s="13"/>
      <c r="CU11" s="121"/>
      <c r="CV11" s="13"/>
      <c r="CW11" s="13"/>
      <c r="CX11" s="13"/>
      <c r="CY11" s="11"/>
      <c r="CZ11" s="176" t="str">
        <f t="shared" ref="CZ11:CZ42" si="25">IF(AND(CH11&gt;0,BG11&gt;0),CH11/BG11*10,"")</f>
        <v/>
      </c>
      <c r="DA11" s="112" t="str">
        <f t="shared" ref="DA11:DA42" si="26">IF(AND(CI11&gt;0,BI11&gt;0),CI11/BI11*10,"")</f>
        <v/>
      </c>
      <c r="DB11" s="112" t="str">
        <f t="shared" ref="DB11:DB42" si="27">IF(AND(CJ11&gt;0,BK11&gt;0),CJ11/BK11*10,"")</f>
        <v/>
      </c>
      <c r="DC11" s="112" t="str">
        <f t="shared" ref="DC11:DC42" si="28">IF(AND(CK11&gt;0,BL11&gt;0),CK11/BL11*10,"")</f>
        <v/>
      </c>
      <c r="DD11" s="112" t="str">
        <f t="shared" ref="DD11:DD42" si="29">IF(AND(CL11&gt;0,BO11&gt;0),CL11/BO11*10,"")</f>
        <v/>
      </c>
      <c r="DE11" s="112" t="str">
        <f t="shared" ref="DE11:DE42" si="30">IF(AND(CM11&gt;0,BQ11&gt;0),CM11/BQ11*10,"")</f>
        <v/>
      </c>
      <c r="DF11" s="112" t="str">
        <f t="shared" ref="DF11:DF42" si="31">IF(AND(CN11&gt;0,BS11&gt;0),CN11/BS11*10,"")</f>
        <v/>
      </c>
      <c r="DG11" s="112" t="str">
        <f t="shared" ref="DG11:DG42" si="32">IF(AND(CO11&gt;0,BU11&gt;0),CO11/BU11*10,"")</f>
        <v/>
      </c>
      <c r="DH11" s="112" t="str">
        <f t="shared" ref="DH11:DH42" si="33">IF(AND(CQ11&gt;0,BX11&gt;0),CQ11/BX11*10,"")</f>
        <v/>
      </c>
      <c r="DI11" s="112" t="str">
        <f t="shared" ref="DI11:DI42" si="34">IF(AND(CR11&gt;0,BZ11&gt;0),CR11/BZ11*10,"")</f>
        <v/>
      </c>
      <c r="DJ11" s="112" t="str">
        <f t="shared" ref="DJ11:DJ42" si="35">IF(AND(CS11&gt;0,CB11&gt;0),CS11/CB11*10,"")</f>
        <v/>
      </c>
      <c r="DK11" s="112" t="str">
        <f t="shared" ref="DK11:DK42" si="36">IF(AND(CT11&gt;0,CD11&gt;0),CT11/CD11*10,"")</f>
        <v/>
      </c>
      <c r="DL11" s="112" t="str">
        <f t="shared" ref="DL11:DL42" si="37">IF(AND(CU11&gt;0,CE11&gt;0),CU11/CE11*10,"")</f>
        <v/>
      </c>
      <c r="DN11" s="112" t="str">
        <f t="shared" ref="DN11:DN42" si="38">"C"&amp;E11</f>
        <v>C</v>
      </c>
      <c r="DO11" s="155" t="str">
        <f t="shared" ref="DO11:DO42" si="39">IF(LEN(DN11)=19,"○","×")</f>
        <v>×</v>
      </c>
      <c r="DP11" s="112"/>
      <c r="DQ11" s="112" t="str">
        <f t="shared" ref="DQ11:DQ42" si="40">RIGHT(E11,3)</f>
        <v/>
      </c>
      <c r="DR11" s="155" t="str">
        <f t="shared" ref="DR11:DR42" si="41">IF(DQ11="000","×","○")</f>
        <v>○</v>
      </c>
      <c r="DS11" s="112"/>
      <c r="DT11" s="112">
        <f t="shared" ref="DT11:DT42" si="42">SUM(I11)</f>
        <v>0</v>
      </c>
      <c r="DU11" s="112">
        <f t="shared" ref="DU11:DU42" si="43">SUM(J11)</f>
        <v>0</v>
      </c>
      <c r="DV11" s="170" t="str">
        <f t="shared" ref="DV11:DV42" si="44">IF(DT11&gt;0,SUM(K11),"-")</f>
        <v>-</v>
      </c>
      <c r="DW11" s="170" t="str">
        <f t="shared" ref="DW11:DW42" si="45">IF(DU11&gt;0,SUM(U11),"-")</f>
        <v>-</v>
      </c>
      <c r="DX11" s="155" t="str">
        <f t="shared" ref="DX11:DX42" si="46">IF(DV11&gt;0,"○","×")</f>
        <v>○</v>
      </c>
      <c r="DY11" s="155" t="str">
        <f t="shared" ref="DY11:DY42" si="47">IF(DW11&gt;0,"○","×")</f>
        <v>○</v>
      </c>
      <c r="DZ11" s="112"/>
      <c r="EA11" s="112">
        <f t="shared" ref="EA11:EA42" si="48">SUM(I11)</f>
        <v>0</v>
      </c>
      <c r="EB11" s="112">
        <f t="shared" ref="EB11:EB42" si="49">SUM(K11)</f>
        <v>0</v>
      </c>
      <c r="EC11" s="112">
        <f t="shared" ref="EC11:EC42" si="50">EA11-EB11</f>
        <v>0</v>
      </c>
      <c r="ED11" s="170" t="str">
        <f t="shared" ref="ED11:ED42" si="51">IFERROR(EB11/EA11*100,"-")</f>
        <v>-</v>
      </c>
      <c r="EE11" s="112">
        <f t="shared" ref="EE11:EE42" si="52">SUM(J11)</f>
        <v>0</v>
      </c>
      <c r="EF11" s="112">
        <f t="shared" ref="EF11:EF42" si="53">SUM(U11)</f>
        <v>0</v>
      </c>
      <c r="EG11" s="112">
        <f t="shared" ref="EG11:EG42" si="54">EE11-EF11</f>
        <v>0</v>
      </c>
      <c r="EH11" s="170" t="str">
        <f t="shared" ref="EH11:EH42" si="55">IFERROR(EF11/EE11*100,"-")</f>
        <v>-</v>
      </c>
      <c r="EI11" s="155" t="str">
        <f t="shared" ref="EI11:EI42" si="56">IF(EC11&gt;=0,"○","×")</f>
        <v>○</v>
      </c>
      <c r="EJ11" s="155" t="str">
        <f t="shared" ref="EJ11:EJ42" si="57">IF(ED11&gt;=60,"○","△")</f>
        <v>○</v>
      </c>
      <c r="EK11" s="155" t="str">
        <f t="shared" ref="EK11:EK42" si="58">IF(EG11&gt;=0,"○","×")</f>
        <v>○</v>
      </c>
      <c r="EL11" s="155" t="str">
        <f t="shared" ref="EL11:EL42" si="59">IF(EH11&gt;=60,"○","△")</f>
        <v>○</v>
      </c>
      <c r="EM11" s="112"/>
      <c r="EN11" s="112">
        <f>ROUNDDOWN(SUM(EO11:EP11),0)</f>
        <v>0</v>
      </c>
      <c r="EO11" s="112">
        <f>SUMIFS(土地改良区決済金等支援!R:R,土地改良区決済金等支援!U:U,畑地化支援・定着促進支援!DN11)</f>
        <v>0</v>
      </c>
      <c r="EP11" s="112">
        <f>SUMIFS(土地改良区決済金等支援!S:S,土地改良区決済金等支援!U:U,畑地化支援・定着促進支援!DN11)</f>
        <v>0</v>
      </c>
      <c r="EQ11" s="112">
        <f t="shared" ref="EQ11:EQ42" si="60">SUM(ER11:ES11)</f>
        <v>0</v>
      </c>
      <c r="ER11" s="112">
        <f>SUMIFS(土地改良区決済金等支援!O:O,土地改良区決済金等支援!U:U,畑地化支援・定着促進支援!DN11)/100</f>
        <v>0</v>
      </c>
      <c r="ES11" s="112">
        <f>SUMIFS(土地改良区決済金等支援!Q:Q,土地改良区決済金等支援!U:U,畑地化支援・定着促進支援!DN11)/100</f>
        <v>0</v>
      </c>
      <c r="ET11" s="155" t="str">
        <f t="shared" ref="ET11:ET42" si="61">IF(AND(AND(SUM(AH11)&lt;=(EN11+10),SUM(AH11)&gt;=(EN11-10)),AND(SUM(AI11)&lt;=(EO11+10),SUM(AI11)&gt;=(EO11-10)),AND(SUM(AK11)&lt;=(EP11+10),SUM(AK11)&gt;=(EP11-10))),"○","×")</f>
        <v>○</v>
      </c>
      <c r="EU11" s="155" t="str">
        <f t="shared" ref="EU11:EU42" si="62">IF(EQ11&lt;=H11,"○",IF(EQ11-H11&lt;=H11*0.055,"△","×"))</f>
        <v>○</v>
      </c>
      <c r="EV11" s="112"/>
      <c r="EW11" s="112">
        <f t="shared" ref="EW11:EW42" si="63">SUM(H11)</f>
        <v>0</v>
      </c>
      <c r="EX11" s="112">
        <f>SUM(AJ11,AL11)</f>
        <v>0</v>
      </c>
      <c r="EY11" s="155" t="str">
        <f t="shared" ref="EY11:EY42" si="64">IF(AND(EW11=0,EX11&gt;0),"×","○")</f>
        <v>○</v>
      </c>
      <c r="EZ11" s="112"/>
      <c r="FA11" s="112"/>
      <c r="FB11" s="112"/>
      <c r="FC11" s="155" t="str">
        <f t="shared" ref="FC11:FC42" si="65">IF(FA11&gt;=0,"○","×")</f>
        <v>○</v>
      </c>
      <c r="FD11" s="155" t="str">
        <f t="shared" ref="FD11:FD42" si="66">IF(FB11&gt;=0,"○","×")</f>
        <v>○</v>
      </c>
      <c r="FE11" s="112"/>
      <c r="FF11" s="112">
        <f t="shared" ref="FF11:FF42" si="67">SUM(BC11)</f>
        <v>0</v>
      </c>
      <c r="FG11" s="112">
        <f t="shared" ref="FG11:FG42" si="68">SUM(BD11)</f>
        <v>0</v>
      </c>
      <c r="FH11" s="155" t="str">
        <f t="shared" ref="FH11:FH42" si="69">IF(AND(FF11&gt;0,FG11&gt;0),"○","×")</f>
        <v>×</v>
      </c>
      <c r="FI11" s="112"/>
      <c r="FJ11" s="112">
        <f t="shared" ref="FJ11:FJ42" si="70">SUM(H11)</f>
        <v>0</v>
      </c>
      <c r="FK11" s="112">
        <f t="shared" ref="FK11:FK42" si="71">SUM(I11)</f>
        <v>0</v>
      </c>
      <c r="FL11" s="112">
        <f t="shared" ref="FL11:FL42" si="72">SUM(J11)</f>
        <v>0</v>
      </c>
      <c r="FM11" s="112">
        <f t="shared" ref="FM11:FM42" si="73">SUM(BC11)</f>
        <v>0</v>
      </c>
      <c r="FN11" s="112">
        <f t="shared" ref="FN11:FN42" si="74">SUM(BV11)</f>
        <v>0</v>
      </c>
      <c r="FO11" s="112">
        <f t="shared" ref="FO11:FO42" si="75">SUM(BE11)</f>
        <v>0</v>
      </c>
      <c r="FP11" s="112">
        <f t="shared" ref="FP11:FP42" si="76">SUM(CE11)</f>
        <v>0</v>
      </c>
      <c r="FQ11" s="155" t="str">
        <f t="shared" ref="FQ11:FQ42" si="77">IF(FJ11&gt;=FM11,"○","×")</f>
        <v>○</v>
      </c>
      <c r="FR11" s="112"/>
      <c r="FT11" s="128">
        <f t="shared" ref="FT11:FT42" si="78">SUM(FU11,GB11,GH11)</f>
        <v>0</v>
      </c>
      <c r="FU11" s="158">
        <f t="shared" ref="FU11:FU42" si="79">SUM(FV11,FX11)</f>
        <v>0</v>
      </c>
      <c r="FV11" s="122">
        <f t="shared" ref="FV11:FV42" si="80">FW11*105000/10</f>
        <v>0</v>
      </c>
      <c r="FW11" s="112">
        <f t="shared" ref="FW11:FW42" si="81">SUM(I11)</f>
        <v>0</v>
      </c>
      <c r="FX11" s="112">
        <f t="shared" ref="FX11:FX42" si="82">SUM(FZ11*30000/10,GA11*20000/10)</f>
        <v>0</v>
      </c>
      <c r="FY11" s="112">
        <f t="shared" ref="FY11:FY42" si="83">IF(AD11="○",SUM(FZ11*30000/10,GA11*20000/10)*5,SUM(FZ11*30000/10,GA11*20000/10))</f>
        <v>0</v>
      </c>
      <c r="FZ11" s="112">
        <f t="shared" ref="FZ11:FZ42" si="84">SUM(L11)</f>
        <v>0</v>
      </c>
      <c r="GA11" s="114">
        <f t="shared" ref="GA11:GA42" si="85">SUM(O11)</f>
        <v>0</v>
      </c>
      <c r="GB11" s="162">
        <f t="shared" ref="GB11:GB42" si="86">SUM(GC11,GE11)</f>
        <v>0</v>
      </c>
      <c r="GC11" s="122">
        <f t="shared" ref="GC11:GC42" si="87">GD11*105000/10</f>
        <v>0</v>
      </c>
      <c r="GD11" s="112">
        <f t="shared" ref="GD11:GD42" si="88">SUM(J11)</f>
        <v>0</v>
      </c>
      <c r="GE11" s="112">
        <f t="shared" ref="GE11:GE42" si="89">GG11*20000/10</f>
        <v>0</v>
      </c>
      <c r="GF11" s="112">
        <f t="shared" ref="GF11:GF42" si="90">IF(AD11="○",GG11*20000/10*5,GG11*20000/10)</f>
        <v>0</v>
      </c>
      <c r="GG11" s="114">
        <f t="shared" ref="GG11:GG42" si="91">SUM(U11)</f>
        <v>0</v>
      </c>
      <c r="GH11" s="162">
        <f t="shared" ref="GH11:GH42" si="92">SUM(GI11,GK11)</f>
        <v>0</v>
      </c>
      <c r="GI11" s="122">
        <f t="shared" ref="GI11:GI42" si="93">AI11</f>
        <v>0</v>
      </c>
      <c r="GJ11" s="112">
        <f t="shared" ref="GJ11:GJ42" si="94">SUM(AJ11)</f>
        <v>0</v>
      </c>
      <c r="GK11" s="112">
        <f t="shared" ref="GK11:GK42" si="95">AK11</f>
        <v>0</v>
      </c>
      <c r="GL11" s="112">
        <f t="shared" ref="GL11:GL42" si="96">SUM(AL11)</f>
        <v>0</v>
      </c>
    </row>
    <row r="12" spans="1:194" ht="20.100000000000001" customHeight="1" x14ac:dyDescent="0.15">
      <c r="A12" s="171" t="str">
        <f t="shared" si="2"/>
        <v>×</v>
      </c>
      <c r="B12" s="5"/>
      <c r="C12" s="8"/>
      <c r="D12" s="6"/>
      <c r="E12" s="165"/>
      <c r="F12" s="5"/>
      <c r="G12" s="11"/>
      <c r="H12" s="222">
        <f t="shared" si="3"/>
        <v>0</v>
      </c>
      <c r="I12" s="207"/>
      <c r="J12" s="206"/>
      <c r="K12" s="203">
        <f t="shared" ref="K12:K42" si="97">SUM(L12,O12)</f>
        <v>0</v>
      </c>
      <c r="L12" s="204">
        <f t="shared" si="4"/>
        <v>0</v>
      </c>
      <c r="M12" s="205"/>
      <c r="N12" s="206"/>
      <c r="O12" s="203">
        <f t="shared" si="5"/>
        <v>0</v>
      </c>
      <c r="P12" s="207"/>
      <c r="Q12" s="205"/>
      <c r="R12" s="208"/>
      <c r="S12" s="205"/>
      <c r="T12" s="209"/>
      <c r="U12" s="210">
        <f t="shared" si="6"/>
        <v>0</v>
      </c>
      <c r="V12" s="207"/>
      <c r="W12" s="211"/>
      <c r="X12" s="211"/>
      <c r="Y12" s="208"/>
      <c r="Z12" s="208"/>
      <c r="AA12" s="208"/>
      <c r="AB12" s="208"/>
      <c r="AC12" s="205"/>
      <c r="AD12" s="184"/>
      <c r="AE12" s="5">
        <f t="shared" si="7"/>
        <v>0</v>
      </c>
      <c r="AF12" s="8">
        <f t="shared" si="8"/>
        <v>0</v>
      </c>
      <c r="AH12" s="125">
        <f t="shared" si="9"/>
        <v>0</v>
      </c>
      <c r="AI12" s="123"/>
      <c r="AJ12" s="13"/>
      <c r="AK12" s="13"/>
      <c r="AL12" s="13"/>
      <c r="AN12" s="127">
        <f t="shared" si="10"/>
        <v>0</v>
      </c>
      <c r="AO12" s="126">
        <f t="shared" si="11"/>
        <v>0</v>
      </c>
      <c r="AP12" s="154" t="str">
        <f t="shared" si="12"/>
        <v>×</v>
      </c>
      <c r="AQ12" s="155" t="str">
        <f t="shared" si="13"/>
        <v>×</v>
      </c>
      <c r="AR12" s="155" t="str">
        <f t="shared" si="14"/>
        <v>×</v>
      </c>
      <c r="AS12" s="155" t="str">
        <f t="shared" si="15"/>
        <v>×</v>
      </c>
      <c r="AT12" s="155" t="str">
        <f t="shared" si="16"/>
        <v>×</v>
      </c>
      <c r="AU12" s="126">
        <f t="shared" si="17"/>
        <v>0</v>
      </c>
      <c r="AV12" s="155" t="str">
        <f t="shared" si="18"/>
        <v>×</v>
      </c>
      <c r="AW12" s="138"/>
      <c r="AX12" s="138"/>
      <c r="AZ12" s="138"/>
      <c r="BB12" s="138"/>
      <c r="BC12" s="120">
        <f t="shared" si="19"/>
        <v>0</v>
      </c>
      <c r="BD12" s="125">
        <f t="shared" si="20"/>
        <v>0</v>
      </c>
      <c r="BE12" s="131">
        <f t="shared" si="21"/>
        <v>0</v>
      </c>
      <c r="BF12" s="123"/>
      <c r="BG12" s="13"/>
      <c r="BH12" s="13"/>
      <c r="BI12" s="13"/>
      <c r="BJ12" s="13"/>
      <c r="BK12" s="13"/>
      <c r="BL12" s="13"/>
      <c r="BM12" s="13"/>
      <c r="BN12" s="13"/>
      <c r="BO12" s="13"/>
      <c r="BP12" s="13"/>
      <c r="BQ12" s="13"/>
      <c r="BR12" s="13"/>
      <c r="BS12" s="13"/>
      <c r="BT12" s="13"/>
      <c r="BU12" s="13"/>
      <c r="BV12" s="125">
        <f t="shared" si="22"/>
        <v>0</v>
      </c>
      <c r="BW12" s="123"/>
      <c r="BX12" s="13"/>
      <c r="BY12" s="13"/>
      <c r="BZ12" s="13"/>
      <c r="CA12" s="13"/>
      <c r="CB12" s="13"/>
      <c r="CC12" s="13"/>
      <c r="CD12" s="13"/>
      <c r="CE12" s="121"/>
      <c r="CF12" s="13"/>
      <c r="CG12" s="125">
        <f t="shared" si="23"/>
        <v>0</v>
      </c>
      <c r="CH12" s="123"/>
      <c r="CI12" s="13"/>
      <c r="CJ12" s="13"/>
      <c r="CK12" s="13"/>
      <c r="CL12" s="13"/>
      <c r="CM12" s="13"/>
      <c r="CN12" s="13"/>
      <c r="CO12" s="13"/>
      <c r="CP12" s="125">
        <f t="shared" si="24"/>
        <v>0</v>
      </c>
      <c r="CQ12" s="123"/>
      <c r="CR12" s="13"/>
      <c r="CS12" s="13"/>
      <c r="CT12" s="13"/>
      <c r="CU12" s="121"/>
      <c r="CV12" s="13"/>
      <c r="CW12" s="13"/>
      <c r="CX12" s="13"/>
      <c r="CY12" s="11"/>
      <c r="CZ12" s="176" t="str">
        <f t="shared" si="25"/>
        <v/>
      </c>
      <c r="DA12" s="112" t="str">
        <f t="shared" si="26"/>
        <v/>
      </c>
      <c r="DB12" s="112" t="str">
        <f t="shared" si="27"/>
        <v/>
      </c>
      <c r="DC12" s="112" t="str">
        <f t="shared" si="28"/>
        <v/>
      </c>
      <c r="DD12" s="112" t="str">
        <f t="shared" si="29"/>
        <v/>
      </c>
      <c r="DE12" s="112" t="str">
        <f t="shared" si="30"/>
        <v/>
      </c>
      <c r="DF12" s="112" t="str">
        <f t="shared" si="31"/>
        <v/>
      </c>
      <c r="DG12" s="112" t="str">
        <f t="shared" si="32"/>
        <v/>
      </c>
      <c r="DH12" s="112" t="str">
        <f t="shared" si="33"/>
        <v/>
      </c>
      <c r="DI12" s="112" t="str">
        <f t="shared" si="34"/>
        <v/>
      </c>
      <c r="DJ12" s="112" t="str">
        <f t="shared" si="35"/>
        <v/>
      </c>
      <c r="DK12" s="112" t="str">
        <f t="shared" si="36"/>
        <v/>
      </c>
      <c r="DL12" s="112" t="str">
        <f t="shared" si="37"/>
        <v/>
      </c>
      <c r="DN12" s="112" t="str">
        <f t="shared" si="38"/>
        <v>C</v>
      </c>
      <c r="DO12" s="155" t="str">
        <f t="shared" si="39"/>
        <v>×</v>
      </c>
      <c r="DP12" s="112"/>
      <c r="DQ12" s="112" t="str">
        <f t="shared" si="40"/>
        <v/>
      </c>
      <c r="DR12" s="155" t="str">
        <f t="shared" si="41"/>
        <v>○</v>
      </c>
      <c r="DS12" s="112"/>
      <c r="DT12" s="112">
        <f t="shared" si="42"/>
        <v>0</v>
      </c>
      <c r="DU12" s="112">
        <f t="shared" si="43"/>
        <v>0</v>
      </c>
      <c r="DV12" s="170" t="str">
        <f t="shared" si="44"/>
        <v>-</v>
      </c>
      <c r="DW12" s="170" t="str">
        <f t="shared" si="45"/>
        <v>-</v>
      </c>
      <c r="DX12" s="155" t="str">
        <f t="shared" si="46"/>
        <v>○</v>
      </c>
      <c r="DY12" s="155" t="str">
        <f t="shared" si="47"/>
        <v>○</v>
      </c>
      <c r="DZ12" s="112"/>
      <c r="EA12" s="112">
        <f t="shared" si="48"/>
        <v>0</v>
      </c>
      <c r="EB12" s="112">
        <f t="shared" si="49"/>
        <v>0</v>
      </c>
      <c r="EC12" s="112">
        <f t="shared" si="50"/>
        <v>0</v>
      </c>
      <c r="ED12" s="170" t="str">
        <f t="shared" si="51"/>
        <v>-</v>
      </c>
      <c r="EE12" s="112">
        <f t="shared" si="52"/>
        <v>0</v>
      </c>
      <c r="EF12" s="112">
        <f t="shared" si="53"/>
        <v>0</v>
      </c>
      <c r="EG12" s="112">
        <f t="shared" si="54"/>
        <v>0</v>
      </c>
      <c r="EH12" s="170" t="str">
        <f t="shared" si="55"/>
        <v>-</v>
      </c>
      <c r="EI12" s="155" t="str">
        <f t="shared" si="56"/>
        <v>○</v>
      </c>
      <c r="EJ12" s="155" t="str">
        <f t="shared" si="57"/>
        <v>○</v>
      </c>
      <c r="EK12" s="155" t="str">
        <f t="shared" si="58"/>
        <v>○</v>
      </c>
      <c r="EL12" s="155" t="str">
        <f t="shared" si="59"/>
        <v>○</v>
      </c>
      <c r="EM12" s="112"/>
      <c r="EN12" s="112">
        <f t="shared" ref="EN12:EN42" si="98">ROUNDDOWN(SUM(EO12:EP12),0)</f>
        <v>0</v>
      </c>
      <c r="EO12" s="112">
        <f>SUMIFS(土地改良区決済金等支援!R:R,土地改良区決済金等支援!U:U,畑地化支援・定着促進支援!DN12)</f>
        <v>0</v>
      </c>
      <c r="EP12" s="112">
        <f>SUMIFS(土地改良区決済金等支援!S:S,土地改良区決済金等支援!U:U,畑地化支援・定着促進支援!DN12)</f>
        <v>0</v>
      </c>
      <c r="EQ12" s="112">
        <f t="shared" si="60"/>
        <v>0</v>
      </c>
      <c r="ER12" s="112">
        <f>SUMIFS(土地改良区決済金等支援!O:O,土地改良区決済金等支援!U:U,畑地化支援・定着促進支援!DN12)/100</f>
        <v>0</v>
      </c>
      <c r="ES12" s="112">
        <f>SUMIFS(土地改良区決済金等支援!Q:Q,土地改良区決済金等支援!U:U,畑地化支援・定着促進支援!DN12)/100</f>
        <v>0</v>
      </c>
      <c r="ET12" s="155" t="str">
        <f t="shared" si="61"/>
        <v>○</v>
      </c>
      <c r="EU12" s="155" t="str">
        <f t="shared" si="62"/>
        <v>○</v>
      </c>
      <c r="EV12" s="112"/>
      <c r="EW12" s="112">
        <f t="shared" si="63"/>
        <v>0</v>
      </c>
      <c r="EX12" s="112">
        <f t="shared" ref="EX12:EX42" si="99">SUM(AJ12,AL12)</f>
        <v>0</v>
      </c>
      <c r="EY12" s="155" t="str">
        <f t="shared" si="64"/>
        <v>○</v>
      </c>
      <c r="EZ12" s="112"/>
      <c r="FA12" s="112"/>
      <c r="FB12" s="112"/>
      <c r="FC12" s="155" t="str">
        <f t="shared" si="65"/>
        <v>○</v>
      </c>
      <c r="FD12" s="155" t="str">
        <f t="shared" si="66"/>
        <v>○</v>
      </c>
      <c r="FE12" s="112"/>
      <c r="FF12" s="112">
        <f t="shared" si="67"/>
        <v>0</v>
      </c>
      <c r="FG12" s="112">
        <f t="shared" si="68"/>
        <v>0</v>
      </c>
      <c r="FH12" s="155" t="str">
        <f t="shared" si="69"/>
        <v>×</v>
      </c>
      <c r="FI12" s="112"/>
      <c r="FJ12" s="112">
        <f t="shared" si="70"/>
        <v>0</v>
      </c>
      <c r="FK12" s="112">
        <f t="shared" si="71"/>
        <v>0</v>
      </c>
      <c r="FL12" s="112">
        <f t="shared" si="72"/>
        <v>0</v>
      </c>
      <c r="FM12" s="112">
        <f t="shared" si="73"/>
        <v>0</v>
      </c>
      <c r="FN12" s="112">
        <f t="shared" si="74"/>
        <v>0</v>
      </c>
      <c r="FO12" s="112">
        <f t="shared" si="75"/>
        <v>0</v>
      </c>
      <c r="FP12" s="112">
        <f t="shared" si="76"/>
        <v>0</v>
      </c>
      <c r="FQ12" s="155" t="str">
        <f t="shared" si="77"/>
        <v>○</v>
      </c>
      <c r="FR12" s="112"/>
      <c r="FT12" s="128">
        <f t="shared" si="78"/>
        <v>0</v>
      </c>
      <c r="FU12" s="158">
        <f t="shared" si="79"/>
        <v>0</v>
      </c>
      <c r="FV12" s="122">
        <f t="shared" si="80"/>
        <v>0</v>
      </c>
      <c r="FW12" s="112">
        <f t="shared" si="81"/>
        <v>0</v>
      </c>
      <c r="FX12" s="112">
        <f t="shared" si="82"/>
        <v>0</v>
      </c>
      <c r="FY12" s="112">
        <f t="shared" si="83"/>
        <v>0</v>
      </c>
      <c r="FZ12" s="112">
        <f t="shared" si="84"/>
        <v>0</v>
      </c>
      <c r="GA12" s="114">
        <f t="shared" si="85"/>
        <v>0</v>
      </c>
      <c r="GB12" s="162">
        <f t="shared" si="86"/>
        <v>0</v>
      </c>
      <c r="GC12" s="122">
        <f t="shared" si="87"/>
        <v>0</v>
      </c>
      <c r="GD12" s="112">
        <f t="shared" si="88"/>
        <v>0</v>
      </c>
      <c r="GE12" s="112">
        <f t="shared" si="89"/>
        <v>0</v>
      </c>
      <c r="GF12" s="112">
        <f t="shared" si="90"/>
        <v>0</v>
      </c>
      <c r="GG12" s="114">
        <f t="shared" si="91"/>
        <v>0</v>
      </c>
      <c r="GH12" s="162">
        <f t="shared" si="92"/>
        <v>0</v>
      </c>
      <c r="GI12" s="122">
        <f t="shared" si="93"/>
        <v>0</v>
      </c>
      <c r="GJ12" s="112">
        <f t="shared" si="94"/>
        <v>0</v>
      </c>
      <c r="GK12" s="112">
        <f t="shared" si="95"/>
        <v>0</v>
      </c>
      <c r="GL12" s="112">
        <f t="shared" si="96"/>
        <v>0</v>
      </c>
    </row>
    <row r="13" spans="1:194" ht="20.100000000000001" customHeight="1" x14ac:dyDescent="0.15">
      <c r="A13" s="171" t="str">
        <f t="shared" si="2"/>
        <v>×</v>
      </c>
      <c r="B13" s="5"/>
      <c r="C13" s="8"/>
      <c r="D13" s="6"/>
      <c r="E13" s="165"/>
      <c r="F13" s="5"/>
      <c r="G13" s="11"/>
      <c r="H13" s="222">
        <f t="shared" si="3"/>
        <v>0</v>
      </c>
      <c r="I13" s="207"/>
      <c r="J13" s="206"/>
      <c r="K13" s="203">
        <f>SUM(L13,O13)</f>
        <v>0</v>
      </c>
      <c r="L13" s="204">
        <f t="shared" si="4"/>
        <v>0</v>
      </c>
      <c r="M13" s="205"/>
      <c r="N13" s="206"/>
      <c r="O13" s="203">
        <f t="shared" si="5"/>
        <v>0</v>
      </c>
      <c r="P13" s="207"/>
      <c r="Q13" s="205"/>
      <c r="R13" s="208"/>
      <c r="S13" s="205"/>
      <c r="T13" s="209"/>
      <c r="U13" s="210">
        <f t="shared" si="6"/>
        <v>0</v>
      </c>
      <c r="V13" s="207"/>
      <c r="W13" s="211"/>
      <c r="X13" s="211"/>
      <c r="Y13" s="208"/>
      <c r="Z13" s="208"/>
      <c r="AA13" s="208"/>
      <c r="AB13" s="208"/>
      <c r="AC13" s="205"/>
      <c r="AD13" s="184"/>
      <c r="AE13" s="5">
        <f t="shared" si="7"/>
        <v>0</v>
      </c>
      <c r="AF13" s="8">
        <f t="shared" si="8"/>
        <v>0</v>
      </c>
      <c r="AH13" s="125">
        <f t="shared" si="9"/>
        <v>0</v>
      </c>
      <c r="AI13" s="123"/>
      <c r="AJ13" s="13"/>
      <c r="AK13" s="13"/>
      <c r="AL13" s="13"/>
      <c r="AN13" s="127">
        <f t="shared" si="10"/>
        <v>0</v>
      </c>
      <c r="AO13" s="126">
        <f t="shared" si="11"/>
        <v>0</v>
      </c>
      <c r="AP13" s="154" t="str">
        <f t="shared" si="12"/>
        <v>×</v>
      </c>
      <c r="AQ13" s="155" t="str">
        <f t="shared" si="13"/>
        <v>×</v>
      </c>
      <c r="AR13" s="155" t="str">
        <f t="shared" si="14"/>
        <v>×</v>
      </c>
      <c r="AS13" s="155" t="str">
        <f t="shared" si="15"/>
        <v>×</v>
      </c>
      <c r="AT13" s="155" t="str">
        <f t="shared" si="16"/>
        <v>×</v>
      </c>
      <c r="AU13" s="126">
        <f t="shared" si="17"/>
        <v>0</v>
      </c>
      <c r="AV13" s="155" t="str">
        <f t="shared" si="18"/>
        <v>×</v>
      </c>
      <c r="AW13" s="138"/>
      <c r="AX13" s="138"/>
      <c r="AZ13" s="138"/>
      <c r="BB13" s="138"/>
      <c r="BC13" s="120">
        <f t="shared" si="19"/>
        <v>0</v>
      </c>
      <c r="BD13" s="125">
        <f t="shared" si="20"/>
        <v>0</v>
      </c>
      <c r="BE13" s="131">
        <f t="shared" si="21"/>
        <v>0</v>
      </c>
      <c r="BF13" s="123"/>
      <c r="BG13" s="13"/>
      <c r="BH13" s="13"/>
      <c r="BI13" s="13"/>
      <c r="BJ13" s="13"/>
      <c r="BK13" s="13"/>
      <c r="BL13" s="13"/>
      <c r="BM13" s="13"/>
      <c r="BN13" s="13"/>
      <c r="BO13" s="13"/>
      <c r="BP13" s="13"/>
      <c r="BQ13" s="13"/>
      <c r="BR13" s="13"/>
      <c r="BS13" s="13"/>
      <c r="BT13" s="13"/>
      <c r="BU13" s="13"/>
      <c r="BV13" s="125">
        <f t="shared" si="22"/>
        <v>0</v>
      </c>
      <c r="BW13" s="123"/>
      <c r="BX13" s="13"/>
      <c r="BY13" s="13"/>
      <c r="BZ13" s="13"/>
      <c r="CA13" s="13"/>
      <c r="CB13" s="13"/>
      <c r="CC13" s="13"/>
      <c r="CD13" s="13"/>
      <c r="CE13" s="121"/>
      <c r="CF13" s="13"/>
      <c r="CG13" s="125">
        <f t="shared" si="23"/>
        <v>0</v>
      </c>
      <c r="CH13" s="123"/>
      <c r="CI13" s="13"/>
      <c r="CJ13" s="13"/>
      <c r="CK13" s="13"/>
      <c r="CL13" s="13"/>
      <c r="CM13" s="13"/>
      <c r="CN13" s="13"/>
      <c r="CO13" s="13"/>
      <c r="CP13" s="125">
        <f t="shared" si="24"/>
        <v>0</v>
      </c>
      <c r="CQ13" s="123"/>
      <c r="CR13" s="13"/>
      <c r="CS13" s="13"/>
      <c r="CT13" s="13"/>
      <c r="CU13" s="121"/>
      <c r="CV13" s="13"/>
      <c r="CW13" s="13"/>
      <c r="CX13" s="13"/>
      <c r="CY13" s="11"/>
      <c r="CZ13" s="176" t="str">
        <f t="shared" si="25"/>
        <v/>
      </c>
      <c r="DA13" s="112" t="str">
        <f t="shared" si="26"/>
        <v/>
      </c>
      <c r="DB13" s="112" t="str">
        <f t="shared" si="27"/>
        <v/>
      </c>
      <c r="DC13" s="112" t="str">
        <f t="shared" si="28"/>
        <v/>
      </c>
      <c r="DD13" s="112" t="str">
        <f t="shared" si="29"/>
        <v/>
      </c>
      <c r="DE13" s="112" t="str">
        <f t="shared" si="30"/>
        <v/>
      </c>
      <c r="DF13" s="112" t="str">
        <f t="shared" si="31"/>
        <v/>
      </c>
      <c r="DG13" s="112" t="str">
        <f t="shared" si="32"/>
        <v/>
      </c>
      <c r="DH13" s="112" t="str">
        <f t="shared" si="33"/>
        <v/>
      </c>
      <c r="DI13" s="112" t="str">
        <f t="shared" si="34"/>
        <v/>
      </c>
      <c r="DJ13" s="112" t="str">
        <f t="shared" si="35"/>
        <v/>
      </c>
      <c r="DK13" s="112" t="str">
        <f t="shared" si="36"/>
        <v/>
      </c>
      <c r="DL13" s="112" t="str">
        <f t="shared" si="37"/>
        <v/>
      </c>
      <c r="DN13" s="112" t="str">
        <f t="shared" si="38"/>
        <v>C</v>
      </c>
      <c r="DO13" s="155" t="str">
        <f t="shared" si="39"/>
        <v>×</v>
      </c>
      <c r="DP13" s="112"/>
      <c r="DQ13" s="112" t="str">
        <f t="shared" si="40"/>
        <v/>
      </c>
      <c r="DR13" s="155" t="str">
        <f t="shared" si="41"/>
        <v>○</v>
      </c>
      <c r="DS13" s="112"/>
      <c r="DT13" s="112">
        <f t="shared" si="42"/>
        <v>0</v>
      </c>
      <c r="DU13" s="112">
        <f t="shared" si="43"/>
        <v>0</v>
      </c>
      <c r="DV13" s="170" t="str">
        <f t="shared" si="44"/>
        <v>-</v>
      </c>
      <c r="DW13" s="170" t="str">
        <f t="shared" si="45"/>
        <v>-</v>
      </c>
      <c r="DX13" s="155" t="str">
        <f t="shared" si="46"/>
        <v>○</v>
      </c>
      <c r="DY13" s="155" t="str">
        <f t="shared" si="47"/>
        <v>○</v>
      </c>
      <c r="DZ13" s="112"/>
      <c r="EA13" s="112">
        <f t="shared" si="48"/>
        <v>0</v>
      </c>
      <c r="EB13" s="112">
        <f t="shared" si="49"/>
        <v>0</v>
      </c>
      <c r="EC13" s="112">
        <f t="shared" si="50"/>
        <v>0</v>
      </c>
      <c r="ED13" s="170" t="str">
        <f t="shared" si="51"/>
        <v>-</v>
      </c>
      <c r="EE13" s="112">
        <f t="shared" si="52"/>
        <v>0</v>
      </c>
      <c r="EF13" s="112">
        <f t="shared" si="53"/>
        <v>0</v>
      </c>
      <c r="EG13" s="112">
        <f t="shared" si="54"/>
        <v>0</v>
      </c>
      <c r="EH13" s="170" t="str">
        <f t="shared" si="55"/>
        <v>-</v>
      </c>
      <c r="EI13" s="155" t="str">
        <f t="shared" si="56"/>
        <v>○</v>
      </c>
      <c r="EJ13" s="155" t="str">
        <f t="shared" si="57"/>
        <v>○</v>
      </c>
      <c r="EK13" s="155" t="str">
        <f t="shared" si="58"/>
        <v>○</v>
      </c>
      <c r="EL13" s="155" t="str">
        <f t="shared" si="59"/>
        <v>○</v>
      </c>
      <c r="EM13" s="112"/>
      <c r="EN13" s="112">
        <f t="shared" si="98"/>
        <v>0</v>
      </c>
      <c r="EO13" s="112">
        <f>SUMIFS(土地改良区決済金等支援!R:R,土地改良区決済金等支援!U:U,畑地化支援・定着促進支援!DN13)</f>
        <v>0</v>
      </c>
      <c r="EP13" s="112">
        <f>SUMIFS(土地改良区決済金等支援!S:S,土地改良区決済金等支援!U:U,畑地化支援・定着促進支援!DN13)</f>
        <v>0</v>
      </c>
      <c r="EQ13" s="112">
        <f t="shared" si="60"/>
        <v>0</v>
      </c>
      <c r="ER13" s="112">
        <f>SUMIFS(土地改良区決済金等支援!O:O,土地改良区決済金等支援!U:U,畑地化支援・定着促進支援!DN13)/100</f>
        <v>0</v>
      </c>
      <c r="ES13" s="112">
        <f>SUMIFS(土地改良区決済金等支援!Q:Q,土地改良区決済金等支援!U:U,畑地化支援・定着促進支援!DN13)/100</f>
        <v>0</v>
      </c>
      <c r="ET13" s="155" t="str">
        <f t="shared" si="61"/>
        <v>○</v>
      </c>
      <c r="EU13" s="155" t="str">
        <f t="shared" si="62"/>
        <v>○</v>
      </c>
      <c r="EV13" s="112"/>
      <c r="EW13" s="112">
        <f t="shared" si="63"/>
        <v>0</v>
      </c>
      <c r="EX13" s="112">
        <f t="shared" si="99"/>
        <v>0</v>
      </c>
      <c r="EY13" s="155" t="str">
        <f t="shared" si="64"/>
        <v>○</v>
      </c>
      <c r="EZ13" s="112"/>
      <c r="FA13" s="112"/>
      <c r="FB13" s="112"/>
      <c r="FC13" s="155" t="str">
        <f t="shared" si="65"/>
        <v>○</v>
      </c>
      <c r="FD13" s="155" t="str">
        <f t="shared" si="66"/>
        <v>○</v>
      </c>
      <c r="FE13" s="112"/>
      <c r="FF13" s="112">
        <f t="shared" si="67"/>
        <v>0</v>
      </c>
      <c r="FG13" s="112">
        <f t="shared" si="68"/>
        <v>0</v>
      </c>
      <c r="FH13" s="155" t="str">
        <f t="shared" si="69"/>
        <v>×</v>
      </c>
      <c r="FI13" s="112"/>
      <c r="FJ13" s="112">
        <f t="shared" si="70"/>
        <v>0</v>
      </c>
      <c r="FK13" s="112">
        <f t="shared" si="71"/>
        <v>0</v>
      </c>
      <c r="FL13" s="112">
        <f t="shared" si="72"/>
        <v>0</v>
      </c>
      <c r="FM13" s="112">
        <f t="shared" si="73"/>
        <v>0</v>
      </c>
      <c r="FN13" s="112">
        <f t="shared" si="74"/>
        <v>0</v>
      </c>
      <c r="FO13" s="112">
        <f t="shared" si="75"/>
        <v>0</v>
      </c>
      <c r="FP13" s="112">
        <f t="shared" si="76"/>
        <v>0</v>
      </c>
      <c r="FQ13" s="155" t="str">
        <f t="shared" si="77"/>
        <v>○</v>
      </c>
      <c r="FR13" s="112"/>
      <c r="FT13" s="128">
        <f t="shared" si="78"/>
        <v>0</v>
      </c>
      <c r="FU13" s="158">
        <f t="shared" si="79"/>
        <v>0</v>
      </c>
      <c r="FV13" s="122">
        <f t="shared" si="80"/>
        <v>0</v>
      </c>
      <c r="FW13" s="112">
        <f t="shared" si="81"/>
        <v>0</v>
      </c>
      <c r="FX13" s="112">
        <f t="shared" si="82"/>
        <v>0</v>
      </c>
      <c r="FY13" s="112">
        <f t="shared" si="83"/>
        <v>0</v>
      </c>
      <c r="FZ13" s="112">
        <f t="shared" si="84"/>
        <v>0</v>
      </c>
      <c r="GA13" s="114">
        <f t="shared" si="85"/>
        <v>0</v>
      </c>
      <c r="GB13" s="162">
        <f t="shared" si="86"/>
        <v>0</v>
      </c>
      <c r="GC13" s="122">
        <f t="shared" si="87"/>
        <v>0</v>
      </c>
      <c r="GD13" s="112">
        <f t="shared" si="88"/>
        <v>0</v>
      </c>
      <c r="GE13" s="112">
        <f t="shared" si="89"/>
        <v>0</v>
      </c>
      <c r="GF13" s="112">
        <f t="shared" si="90"/>
        <v>0</v>
      </c>
      <c r="GG13" s="114">
        <f t="shared" si="91"/>
        <v>0</v>
      </c>
      <c r="GH13" s="162">
        <f t="shared" si="92"/>
        <v>0</v>
      </c>
      <c r="GI13" s="122">
        <f t="shared" si="93"/>
        <v>0</v>
      </c>
      <c r="GJ13" s="112">
        <f t="shared" si="94"/>
        <v>0</v>
      </c>
      <c r="GK13" s="112">
        <f t="shared" si="95"/>
        <v>0</v>
      </c>
      <c r="GL13" s="112">
        <f t="shared" si="96"/>
        <v>0</v>
      </c>
    </row>
    <row r="14" spans="1:194" ht="20.100000000000001" customHeight="1" x14ac:dyDescent="0.15">
      <c r="A14" s="171" t="str">
        <f t="shared" si="2"/>
        <v>×</v>
      </c>
      <c r="B14" s="5"/>
      <c r="C14" s="8"/>
      <c r="D14" s="6"/>
      <c r="E14" s="8"/>
      <c r="F14" s="5"/>
      <c r="G14" s="11"/>
      <c r="H14" s="222">
        <f t="shared" si="3"/>
        <v>0</v>
      </c>
      <c r="I14" s="207"/>
      <c r="J14" s="206"/>
      <c r="K14" s="203">
        <f>SUM(L14,O14)</f>
        <v>0</v>
      </c>
      <c r="L14" s="204">
        <f t="shared" si="4"/>
        <v>0</v>
      </c>
      <c r="M14" s="205"/>
      <c r="N14" s="206"/>
      <c r="O14" s="203">
        <f t="shared" si="5"/>
        <v>0</v>
      </c>
      <c r="P14" s="207"/>
      <c r="Q14" s="205"/>
      <c r="R14" s="208"/>
      <c r="S14" s="205"/>
      <c r="T14" s="209"/>
      <c r="U14" s="210">
        <f t="shared" si="6"/>
        <v>0</v>
      </c>
      <c r="V14" s="207"/>
      <c r="W14" s="211"/>
      <c r="X14" s="211"/>
      <c r="Y14" s="208"/>
      <c r="Z14" s="208"/>
      <c r="AA14" s="208"/>
      <c r="AB14" s="208"/>
      <c r="AC14" s="205"/>
      <c r="AD14" s="184"/>
      <c r="AE14" s="5">
        <f t="shared" si="7"/>
        <v>0</v>
      </c>
      <c r="AF14" s="8">
        <f t="shared" si="8"/>
        <v>0</v>
      </c>
      <c r="AH14" s="125">
        <f t="shared" si="9"/>
        <v>0</v>
      </c>
      <c r="AI14" s="123"/>
      <c r="AJ14" s="13"/>
      <c r="AK14" s="13"/>
      <c r="AL14" s="13"/>
      <c r="AN14" s="127">
        <f t="shared" si="10"/>
        <v>0</v>
      </c>
      <c r="AO14" s="126">
        <f t="shared" si="11"/>
        <v>0</v>
      </c>
      <c r="AP14" s="154" t="str">
        <f t="shared" si="12"/>
        <v>×</v>
      </c>
      <c r="AQ14" s="155" t="str">
        <f t="shared" si="13"/>
        <v>×</v>
      </c>
      <c r="AR14" s="155" t="str">
        <f t="shared" si="14"/>
        <v>×</v>
      </c>
      <c r="AS14" s="155" t="str">
        <f t="shared" si="15"/>
        <v>×</v>
      </c>
      <c r="AT14" s="155" t="str">
        <f t="shared" si="16"/>
        <v>×</v>
      </c>
      <c r="AU14" s="126">
        <f t="shared" si="17"/>
        <v>0</v>
      </c>
      <c r="AV14" s="155" t="str">
        <f t="shared" si="18"/>
        <v>×</v>
      </c>
      <c r="AW14" s="138"/>
      <c r="AX14" s="138"/>
      <c r="AZ14" s="138"/>
      <c r="BB14" s="138"/>
      <c r="BC14" s="120">
        <f t="shared" si="19"/>
        <v>0</v>
      </c>
      <c r="BD14" s="125">
        <f t="shared" si="20"/>
        <v>0</v>
      </c>
      <c r="BE14" s="131">
        <f t="shared" si="21"/>
        <v>0</v>
      </c>
      <c r="BF14" s="123"/>
      <c r="BG14" s="13"/>
      <c r="BH14" s="13"/>
      <c r="BI14" s="13"/>
      <c r="BJ14" s="13"/>
      <c r="BK14" s="13"/>
      <c r="BL14" s="13"/>
      <c r="BM14" s="13"/>
      <c r="BN14" s="13"/>
      <c r="BO14" s="13"/>
      <c r="BP14" s="13"/>
      <c r="BQ14" s="13"/>
      <c r="BR14" s="13"/>
      <c r="BS14" s="13"/>
      <c r="BT14" s="13"/>
      <c r="BU14" s="13"/>
      <c r="BV14" s="125">
        <f t="shared" si="22"/>
        <v>0</v>
      </c>
      <c r="BW14" s="123"/>
      <c r="BX14" s="13"/>
      <c r="BY14" s="13"/>
      <c r="BZ14" s="13"/>
      <c r="CA14" s="13"/>
      <c r="CB14" s="13"/>
      <c r="CC14" s="13"/>
      <c r="CD14" s="13"/>
      <c r="CE14" s="121"/>
      <c r="CF14" s="13"/>
      <c r="CG14" s="125">
        <f t="shared" si="23"/>
        <v>0</v>
      </c>
      <c r="CH14" s="123"/>
      <c r="CI14" s="13"/>
      <c r="CJ14" s="13"/>
      <c r="CK14" s="13"/>
      <c r="CL14" s="13"/>
      <c r="CM14" s="13"/>
      <c r="CN14" s="13"/>
      <c r="CO14" s="13"/>
      <c r="CP14" s="125">
        <f t="shared" si="24"/>
        <v>0</v>
      </c>
      <c r="CQ14" s="123"/>
      <c r="CR14" s="13"/>
      <c r="CS14" s="13"/>
      <c r="CT14" s="13"/>
      <c r="CU14" s="121"/>
      <c r="CV14" s="13"/>
      <c r="CW14" s="13"/>
      <c r="CX14" s="13"/>
      <c r="CY14" s="11"/>
      <c r="CZ14" s="176" t="str">
        <f t="shared" si="25"/>
        <v/>
      </c>
      <c r="DA14" s="112" t="str">
        <f t="shared" si="26"/>
        <v/>
      </c>
      <c r="DB14" s="112" t="str">
        <f t="shared" si="27"/>
        <v/>
      </c>
      <c r="DC14" s="112" t="str">
        <f t="shared" si="28"/>
        <v/>
      </c>
      <c r="DD14" s="112" t="str">
        <f t="shared" si="29"/>
        <v/>
      </c>
      <c r="DE14" s="112" t="str">
        <f t="shared" si="30"/>
        <v/>
      </c>
      <c r="DF14" s="112" t="str">
        <f t="shared" si="31"/>
        <v/>
      </c>
      <c r="DG14" s="112" t="str">
        <f t="shared" si="32"/>
        <v/>
      </c>
      <c r="DH14" s="112" t="str">
        <f t="shared" si="33"/>
        <v/>
      </c>
      <c r="DI14" s="112" t="str">
        <f t="shared" si="34"/>
        <v/>
      </c>
      <c r="DJ14" s="112" t="str">
        <f t="shared" si="35"/>
        <v/>
      </c>
      <c r="DK14" s="112" t="str">
        <f t="shared" si="36"/>
        <v/>
      </c>
      <c r="DL14" s="112" t="str">
        <f t="shared" si="37"/>
        <v/>
      </c>
      <c r="DN14" s="112" t="str">
        <f t="shared" si="38"/>
        <v>C</v>
      </c>
      <c r="DO14" s="155" t="str">
        <f t="shared" si="39"/>
        <v>×</v>
      </c>
      <c r="DP14" s="112"/>
      <c r="DQ14" s="112" t="str">
        <f t="shared" si="40"/>
        <v/>
      </c>
      <c r="DR14" s="155" t="str">
        <f t="shared" si="41"/>
        <v>○</v>
      </c>
      <c r="DS14" s="112"/>
      <c r="DT14" s="112">
        <f t="shared" si="42"/>
        <v>0</v>
      </c>
      <c r="DU14" s="112">
        <f t="shared" si="43"/>
        <v>0</v>
      </c>
      <c r="DV14" s="170" t="str">
        <f t="shared" si="44"/>
        <v>-</v>
      </c>
      <c r="DW14" s="170" t="str">
        <f t="shared" si="45"/>
        <v>-</v>
      </c>
      <c r="DX14" s="155" t="str">
        <f t="shared" si="46"/>
        <v>○</v>
      </c>
      <c r="DY14" s="155" t="str">
        <f t="shared" si="47"/>
        <v>○</v>
      </c>
      <c r="DZ14" s="112"/>
      <c r="EA14" s="112">
        <f t="shared" si="48"/>
        <v>0</v>
      </c>
      <c r="EB14" s="112">
        <f t="shared" si="49"/>
        <v>0</v>
      </c>
      <c r="EC14" s="112">
        <f t="shared" si="50"/>
        <v>0</v>
      </c>
      <c r="ED14" s="170" t="str">
        <f t="shared" si="51"/>
        <v>-</v>
      </c>
      <c r="EE14" s="112">
        <f t="shared" si="52"/>
        <v>0</v>
      </c>
      <c r="EF14" s="112">
        <f t="shared" si="53"/>
        <v>0</v>
      </c>
      <c r="EG14" s="112">
        <f t="shared" si="54"/>
        <v>0</v>
      </c>
      <c r="EH14" s="170" t="str">
        <f t="shared" si="55"/>
        <v>-</v>
      </c>
      <c r="EI14" s="155" t="str">
        <f t="shared" si="56"/>
        <v>○</v>
      </c>
      <c r="EJ14" s="155" t="str">
        <f t="shared" si="57"/>
        <v>○</v>
      </c>
      <c r="EK14" s="155" t="str">
        <f t="shared" si="58"/>
        <v>○</v>
      </c>
      <c r="EL14" s="155" t="str">
        <f t="shared" si="59"/>
        <v>○</v>
      </c>
      <c r="EM14" s="112"/>
      <c r="EN14" s="112">
        <f t="shared" si="98"/>
        <v>0</v>
      </c>
      <c r="EO14" s="112">
        <f>SUMIFS(土地改良区決済金等支援!R:R,土地改良区決済金等支援!U:U,畑地化支援・定着促進支援!DN14)</f>
        <v>0</v>
      </c>
      <c r="EP14" s="112">
        <f>SUMIFS(土地改良区決済金等支援!S:S,土地改良区決済金等支援!U:U,畑地化支援・定着促進支援!DN14)</f>
        <v>0</v>
      </c>
      <c r="EQ14" s="112">
        <f t="shared" si="60"/>
        <v>0</v>
      </c>
      <c r="ER14" s="112">
        <f>SUMIFS(土地改良区決済金等支援!O:O,土地改良区決済金等支援!U:U,畑地化支援・定着促進支援!DN14)/100</f>
        <v>0</v>
      </c>
      <c r="ES14" s="112">
        <f>SUMIFS(土地改良区決済金等支援!Q:Q,土地改良区決済金等支援!U:U,畑地化支援・定着促進支援!DN14)/100</f>
        <v>0</v>
      </c>
      <c r="ET14" s="155" t="str">
        <f t="shared" si="61"/>
        <v>○</v>
      </c>
      <c r="EU14" s="155" t="str">
        <f t="shared" si="62"/>
        <v>○</v>
      </c>
      <c r="EV14" s="112"/>
      <c r="EW14" s="112">
        <f t="shared" si="63"/>
        <v>0</v>
      </c>
      <c r="EX14" s="112">
        <f t="shared" si="99"/>
        <v>0</v>
      </c>
      <c r="EY14" s="155" t="str">
        <f t="shared" si="64"/>
        <v>○</v>
      </c>
      <c r="EZ14" s="112"/>
      <c r="FA14" s="112"/>
      <c r="FB14" s="112"/>
      <c r="FC14" s="155" t="str">
        <f t="shared" si="65"/>
        <v>○</v>
      </c>
      <c r="FD14" s="155" t="str">
        <f t="shared" si="66"/>
        <v>○</v>
      </c>
      <c r="FE14" s="112"/>
      <c r="FF14" s="112">
        <f t="shared" si="67"/>
        <v>0</v>
      </c>
      <c r="FG14" s="112">
        <f t="shared" si="68"/>
        <v>0</v>
      </c>
      <c r="FH14" s="155" t="str">
        <f t="shared" si="69"/>
        <v>×</v>
      </c>
      <c r="FI14" s="112"/>
      <c r="FJ14" s="112">
        <f t="shared" si="70"/>
        <v>0</v>
      </c>
      <c r="FK14" s="112">
        <f t="shared" si="71"/>
        <v>0</v>
      </c>
      <c r="FL14" s="112">
        <f t="shared" si="72"/>
        <v>0</v>
      </c>
      <c r="FM14" s="112">
        <f t="shared" si="73"/>
        <v>0</v>
      </c>
      <c r="FN14" s="112">
        <f t="shared" si="74"/>
        <v>0</v>
      </c>
      <c r="FO14" s="112">
        <f t="shared" si="75"/>
        <v>0</v>
      </c>
      <c r="FP14" s="112">
        <f t="shared" si="76"/>
        <v>0</v>
      </c>
      <c r="FQ14" s="155" t="str">
        <f t="shared" si="77"/>
        <v>○</v>
      </c>
      <c r="FR14" s="112"/>
      <c r="FT14" s="128">
        <f t="shared" si="78"/>
        <v>0</v>
      </c>
      <c r="FU14" s="158">
        <f t="shared" si="79"/>
        <v>0</v>
      </c>
      <c r="FV14" s="122">
        <f t="shared" si="80"/>
        <v>0</v>
      </c>
      <c r="FW14" s="112">
        <f t="shared" si="81"/>
        <v>0</v>
      </c>
      <c r="FX14" s="112">
        <f t="shared" si="82"/>
        <v>0</v>
      </c>
      <c r="FY14" s="112">
        <f t="shared" si="83"/>
        <v>0</v>
      </c>
      <c r="FZ14" s="112">
        <f t="shared" si="84"/>
        <v>0</v>
      </c>
      <c r="GA14" s="114">
        <f t="shared" si="85"/>
        <v>0</v>
      </c>
      <c r="GB14" s="162">
        <f t="shared" si="86"/>
        <v>0</v>
      </c>
      <c r="GC14" s="122">
        <f t="shared" si="87"/>
        <v>0</v>
      </c>
      <c r="GD14" s="112">
        <f t="shared" si="88"/>
        <v>0</v>
      </c>
      <c r="GE14" s="112">
        <f t="shared" si="89"/>
        <v>0</v>
      </c>
      <c r="GF14" s="112">
        <f t="shared" si="90"/>
        <v>0</v>
      </c>
      <c r="GG14" s="114">
        <f t="shared" si="91"/>
        <v>0</v>
      </c>
      <c r="GH14" s="162">
        <f t="shared" si="92"/>
        <v>0</v>
      </c>
      <c r="GI14" s="122">
        <f t="shared" si="93"/>
        <v>0</v>
      </c>
      <c r="GJ14" s="112">
        <f t="shared" si="94"/>
        <v>0</v>
      </c>
      <c r="GK14" s="112">
        <f t="shared" si="95"/>
        <v>0</v>
      </c>
      <c r="GL14" s="112">
        <f t="shared" si="96"/>
        <v>0</v>
      </c>
    </row>
    <row r="15" spans="1:194" ht="20.100000000000001" customHeight="1" x14ac:dyDescent="0.15">
      <c r="A15" s="171" t="str">
        <f t="shared" si="2"/>
        <v>×</v>
      </c>
      <c r="B15" s="5"/>
      <c r="C15" s="8"/>
      <c r="D15" s="6"/>
      <c r="E15" s="165"/>
      <c r="F15" s="5"/>
      <c r="G15" s="11"/>
      <c r="H15" s="222">
        <f t="shared" si="3"/>
        <v>0</v>
      </c>
      <c r="I15" s="207"/>
      <c r="J15" s="206"/>
      <c r="K15" s="203">
        <f t="shared" si="97"/>
        <v>0</v>
      </c>
      <c r="L15" s="204">
        <f t="shared" si="4"/>
        <v>0</v>
      </c>
      <c r="M15" s="205"/>
      <c r="N15" s="206"/>
      <c r="O15" s="203">
        <f t="shared" si="5"/>
        <v>0</v>
      </c>
      <c r="P15" s="207"/>
      <c r="Q15" s="205"/>
      <c r="R15" s="208"/>
      <c r="S15" s="205"/>
      <c r="T15" s="209"/>
      <c r="U15" s="210">
        <f t="shared" si="6"/>
        <v>0</v>
      </c>
      <c r="V15" s="207"/>
      <c r="W15" s="211"/>
      <c r="X15" s="211"/>
      <c r="Y15" s="208"/>
      <c r="Z15" s="208"/>
      <c r="AA15" s="208"/>
      <c r="AB15" s="208"/>
      <c r="AC15" s="205"/>
      <c r="AD15" s="184"/>
      <c r="AE15" s="5">
        <f t="shared" si="7"/>
        <v>0</v>
      </c>
      <c r="AF15" s="8">
        <f t="shared" si="8"/>
        <v>0</v>
      </c>
      <c r="AH15" s="125">
        <f t="shared" si="9"/>
        <v>0</v>
      </c>
      <c r="AI15" s="123"/>
      <c r="AJ15" s="13"/>
      <c r="AK15" s="13"/>
      <c r="AL15" s="13"/>
      <c r="AN15" s="127">
        <f t="shared" si="10"/>
        <v>0</v>
      </c>
      <c r="AO15" s="126">
        <f t="shared" si="11"/>
        <v>0</v>
      </c>
      <c r="AP15" s="154" t="str">
        <f t="shared" si="12"/>
        <v>×</v>
      </c>
      <c r="AQ15" s="155" t="str">
        <f t="shared" si="13"/>
        <v>×</v>
      </c>
      <c r="AR15" s="155" t="str">
        <f t="shared" si="14"/>
        <v>×</v>
      </c>
      <c r="AS15" s="155" t="str">
        <f t="shared" si="15"/>
        <v>×</v>
      </c>
      <c r="AT15" s="155" t="str">
        <f t="shared" si="16"/>
        <v>×</v>
      </c>
      <c r="AU15" s="126">
        <f t="shared" si="17"/>
        <v>0</v>
      </c>
      <c r="AV15" s="155" t="str">
        <f t="shared" si="18"/>
        <v>×</v>
      </c>
      <c r="AW15" s="138"/>
      <c r="AX15" s="138"/>
      <c r="AZ15" s="138"/>
      <c r="BB15" s="138"/>
      <c r="BC15" s="120">
        <f t="shared" si="19"/>
        <v>0</v>
      </c>
      <c r="BD15" s="125">
        <f t="shared" si="20"/>
        <v>0</v>
      </c>
      <c r="BE15" s="131">
        <f t="shared" si="21"/>
        <v>0</v>
      </c>
      <c r="BF15" s="123"/>
      <c r="BG15" s="13"/>
      <c r="BH15" s="13"/>
      <c r="BI15" s="13"/>
      <c r="BJ15" s="13"/>
      <c r="BK15" s="13"/>
      <c r="BL15" s="13"/>
      <c r="BM15" s="13"/>
      <c r="BN15" s="13"/>
      <c r="BO15" s="13"/>
      <c r="BP15" s="13"/>
      <c r="BQ15" s="13"/>
      <c r="BR15" s="13"/>
      <c r="BS15" s="13"/>
      <c r="BT15" s="13"/>
      <c r="BU15" s="13"/>
      <c r="BV15" s="125">
        <f t="shared" si="22"/>
        <v>0</v>
      </c>
      <c r="BW15" s="123"/>
      <c r="BX15" s="13"/>
      <c r="BY15" s="13"/>
      <c r="BZ15" s="13"/>
      <c r="CA15" s="13"/>
      <c r="CB15" s="13"/>
      <c r="CC15" s="13"/>
      <c r="CD15" s="13"/>
      <c r="CE15" s="121"/>
      <c r="CF15" s="13"/>
      <c r="CG15" s="125">
        <f t="shared" si="23"/>
        <v>0</v>
      </c>
      <c r="CH15" s="123"/>
      <c r="CI15" s="13"/>
      <c r="CJ15" s="13"/>
      <c r="CK15" s="13"/>
      <c r="CL15" s="13"/>
      <c r="CM15" s="13"/>
      <c r="CN15" s="13"/>
      <c r="CO15" s="13"/>
      <c r="CP15" s="125">
        <f t="shared" si="24"/>
        <v>0</v>
      </c>
      <c r="CQ15" s="123"/>
      <c r="CR15" s="13"/>
      <c r="CS15" s="13"/>
      <c r="CT15" s="13"/>
      <c r="CU15" s="121"/>
      <c r="CV15" s="13"/>
      <c r="CW15" s="13"/>
      <c r="CX15" s="13"/>
      <c r="CY15" s="11"/>
      <c r="CZ15" s="176" t="str">
        <f t="shared" si="25"/>
        <v/>
      </c>
      <c r="DA15" s="112" t="str">
        <f t="shared" si="26"/>
        <v/>
      </c>
      <c r="DB15" s="112" t="str">
        <f t="shared" si="27"/>
        <v/>
      </c>
      <c r="DC15" s="112" t="str">
        <f t="shared" si="28"/>
        <v/>
      </c>
      <c r="DD15" s="112" t="str">
        <f t="shared" si="29"/>
        <v/>
      </c>
      <c r="DE15" s="112" t="str">
        <f t="shared" si="30"/>
        <v/>
      </c>
      <c r="DF15" s="112" t="str">
        <f t="shared" si="31"/>
        <v/>
      </c>
      <c r="DG15" s="112" t="str">
        <f t="shared" si="32"/>
        <v/>
      </c>
      <c r="DH15" s="112" t="str">
        <f t="shared" si="33"/>
        <v/>
      </c>
      <c r="DI15" s="112" t="str">
        <f t="shared" si="34"/>
        <v/>
      </c>
      <c r="DJ15" s="112" t="str">
        <f t="shared" si="35"/>
        <v/>
      </c>
      <c r="DK15" s="112" t="str">
        <f t="shared" si="36"/>
        <v/>
      </c>
      <c r="DL15" s="112" t="str">
        <f t="shared" si="37"/>
        <v/>
      </c>
      <c r="DN15" s="112" t="str">
        <f t="shared" si="38"/>
        <v>C</v>
      </c>
      <c r="DO15" s="155" t="str">
        <f t="shared" si="39"/>
        <v>×</v>
      </c>
      <c r="DP15" s="112"/>
      <c r="DQ15" s="112" t="str">
        <f t="shared" si="40"/>
        <v/>
      </c>
      <c r="DR15" s="155" t="str">
        <f t="shared" si="41"/>
        <v>○</v>
      </c>
      <c r="DS15" s="112"/>
      <c r="DT15" s="112">
        <f t="shared" si="42"/>
        <v>0</v>
      </c>
      <c r="DU15" s="112">
        <f t="shared" si="43"/>
        <v>0</v>
      </c>
      <c r="DV15" s="170" t="str">
        <f t="shared" si="44"/>
        <v>-</v>
      </c>
      <c r="DW15" s="170" t="str">
        <f t="shared" si="45"/>
        <v>-</v>
      </c>
      <c r="DX15" s="155" t="str">
        <f t="shared" si="46"/>
        <v>○</v>
      </c>
      <c r="DY15" s="155" t="str">
        <f t="shared" si="47"/>
        <v>○</v>
      </c>
      <c r="DZ15" s="112"/>
      <c r="EA15" s="112">
        <f t="shared" si="48"/>
        <v>0</v>
      </c>
      <c r="EB15" s="112">
        <f t="shared" si="49"/>
        <v>0</v>
      </c>
      <c r="EC15" s="112">
        <f t="shared" si="50"/>
        <v>0</v>
      </c>
      <c r="ED15" s="170" t="str">
        <f t="shared" si="51"/>
        <v>-</v>
      </c>
      <c r="EE15" s="112">
        <f t="shared" si="52"/>
        <v>0</v>
      </c>
      <c r="EF15" s="112">
        <f t="shared" si="53"/>
        <v>0</v>
      </c>
      <c r="EG15" s="112">
        <f t="shared" si="54"/>
        <v>0</v>
      </c>
      <c r="EH15" s="170" t="str">
        <f t="shared" si="55"/>
        <v>-</v>
      </c>
      <c r="EI15" s="155" t="str">
        <f t="shared" si="56"/>
        <v>○</v>
      </c>
      <c r="EJ15" s="155" t="str">
        <f t="shared" si="57"/>
        <v>○</v>
      </c>
      <c r="EK15" s="155" t="str">
        <f t="shared" si="58"/>
        <v>○</v>
      </c>
      <c r="EL15" s="155" t="str">
        <f t="shared" si="59"/>
        <v>○</v>
      </c>
      <c r="EM15" s="112"/>
      <c r="EN15" s="112">
        <f t="shared" si="98"/>
        <v>0</v>
      </c>
      <c r="EO15" s="112">
        <f>SUMIFS(土地改良区決済金等支援!R:R,土地改良区決済金等支援!U:U,畑地化支援・定着促進支援!DN15)</f>
        <v>0</v>
      </c>
      <c r="EP15" s="112">
        <f>SUMIFS(土地改良区決済金等支援!S:S,土地改良区決済金等支援!U:U,畑地化支援・定着促進支援!DN15)</f>
        <v>0</v>
      </c>
      <c r="EQ15" s="112">
        <f t="shared" si="60"/>
        <v>0</v>
      </c>
      <c r="ER15" s="112">
        <f>SUMIFS(土地改良区決済金等支援!O:O,土地改良区決済金等支援!U:U,畑地化支援・定着促進支援!DN15)/100</f>
        <v>0</v>
      </c>
      <c r="ES15" s="112">
        <f>SUMIFS(土地改良区決済金等支援!Q:Q,土地改良区決済金等支援!U:U,畑地化支援・定着促進支援!DN15)/100</f>
        <v>0</v>
      </c>
      <c r="ET15" s="155" t="str">
        <f t="shared" si="61"/>
        <v>○</v>
      </c>
      <c r="EU15" s="155" t="str">
        <f t="shared" si="62"/>
        <v>○</v>
      </c>
      <c r="EV15" s="112"/>
      <c r="EW15" s="112">
        <f t="shared" si="63"/>
        <v>0</v>
      </c>
      <c r="EX15" s="112">
        <f t="shared" si="99"/>
        <v>0</v>
      </c>
      <c r="EY15" s="155" t="str">
        <f t="shared" si="64"/>
        <v>○</v>
      </c>
      <c r="EZ15" s="112"/>
      <c r="FA15" s="112"/>
      <c r="FB15" s="112"/>
      <c r="FC15" s="155" t="str">
        <f t="shared" si="65"/>
        <v>○</v>
      </c>
      <c r="FD15" s="155" t="str">
        <f t="shared" si="66"/>
        <v>○</v>
      </c>
      <c r="FE15" s="112"/>
      <c r="FF15" s="112">
        <f t="shared" si="67"/>
        <v>0</v>
      </c>
      <c r="FG15" s="112">
        <f t="shared" si="68"/>
        <v>0</v>
      </c>
      <c r="FH15" s="155" t="str">
        <f t="shared" si="69"/>
        <v>×</v>
      </c>
      <c r="FI15" s="112"/>
      <c r="FJ15" s="112">
        <f t="shared" si="70"/>
        <v>0</v>
      </c>
      <c r="FK15" s="112">
        <f t="shared" si="71"/>
        <v>0</v>
      </c>
      <c r="FL15" s="112">
        <f t="shared" si="72"/>
        <v>0</v>
      </c>
      <c r="FM15" s="112">
        <f t="shared" si="73"/>
        <v>0</v>
      </c>
      <c r="FN15" s="112">
        <f t="shared" si="74"/>
        <v>0</v>
      </c>
      <c r="FO15" s="112">
        <f t="shared" si="75"/>
        <v>0</v>
      </c>
      <c r="FP15" s="112">
        <f t="shared" si="76"/>
        <v>0</v>
      </c>
      <c r="FQ15" s="155" t="str">
        <f t="shared" si="77"/>
        <v>○</v>
      </c>
      <c r="FR15" s="112"/>
      <c r="FT15" s="128">
        <f t="shared" si="78"/>
        <v>0</v>
      </c>
      <c r="FU15" s="158">
        <f t="shared" si="79"/>
        <v>0</v>
      </c>
      <c r="FV15" s="122">
        <f t="shared" si="80"/>
        <v>0</v>
      </c>
      <c r="FW15" s="112">
        <f t="shared" si="81"/>
        <v>0</v>
      </c>
      <c r="FX15" s="112">
        <f t="shared" si="82"/>
        <v>0</v>
      </c>
      <c r="FY15" s="112">
        <f t="shared" si="83"/>
        <v>0</v>
      </c>
      <c r="FZ15" s="112">
        <f t="shared" si="84"/>
        <v>0</v>
      </c>
      <c r="GA15" s="114">
        <f t="shared" si="85"/>
        <v>0</v>
      </c>
      <c r="GB15" s="162">
        <f t="shared" si="86"/>
        <v>0</v>
      </c>
      <c r="GC15" s="122">
        <f t="shared" si="87"/>
        <v>0</v>
      </c>
      <c r="GD15" s="112">
        <f t="shared" si="88"/>
        <v>0</v>
      </c>
      <c r="GE15" s="112">
        <f t="shared" si="89"/>
        <v>0</v>
      </c>
      <c r="GF15" s="112">
        <f t="shared" si="90"/>
        <v>0</v>
      </c>
      <c r="GG15" s="114">
        <f t="shared" si="91"/>
        <v>0</v>
      </c>
      <c r="GH15" s="162">
        <f t="shared" si="92"/>
        <v>0</v>
      </c>
      <c r="GI15" s="122">
        <f t="shared" si="93"/>
        <v>0</v>
      </c>
      <c r="GJ15" s="112">
        <f t="shared" si="94"/>
        <v>0</v>
      </c>
      <c r="GK15" s="112">
        <f t="shared" si="95"/>
        <v>0</v>
      </c>
      <c r="GL15" s="112">
        <f t="shared" si="96"/>
        <v>0</v>
      </c>
    </row>
    <row r="16" spans="1:194" ht="20.100000000000001" customHeight="1" x14ac:dyDescent="0.15">
      <c r="A16" s="171" t="str">
        <f t="shared" si="2"/>
        <v>×</v>
      </c>
      <c r="B16" s="5"/>
      <c r="C16" s="8"/>
      <c r="D16" s="6"/>
      <c r="E16" s="165"/>
      <c r="F16" s="5"/>
      <c r="G16" s="11"/>
      <c r="H16" s="222">
        <f t="shared" si="3"/>
        <v>0</v>
      </c>
      <c r="I16" s="207"/>
      <c r="J16" s="206"/>
      <c r="K16" s="203">
        <f t="shared" si="97"/>
        <v>0</v>
      </c>
      <c r="L16" s="204">
        <f t="shared" si="4"/>
        <v>0</v>
      </c>
      <c r="M16" s="205"/>
      <c r="N16" s="206"/>
      <c r="O16" s="203">
        <f t="shared" si="5"/>
        <v>0</v>
      </c>
      <c r="P16" s="207"/>
      <c r="Q16" s="205"/>
      <c r="R16" s="208"/>
      <c r="S16" s="205"/>
      <c r="T16" s="209"/>
      <c r="U16" s="210">
        <f t="shared" si="6"/>
        <v>0</v>
      </c>
      <c r="V16" s="207"/>
      <c r="W16" s="211"/>
      <c r="X16" s="211"/>
      <c r="Y16" s="208"/>
      <c r="Z16" s="208"/>
      <c r="AA16" s="208"/>
      <c r="AB16" s="208"/>
      <c r="AC16" s="205"/>
      <c r="AD16" s="184"/>
      <c r="AE16" s="5">
        <f t="shared" si="7"/>
        <v>0</v>
      </c>
      <c r="AF16" s="8">
        <f t="shared" si="8"/>
        <v>0</v>
      </c>
      <c r="AH16" s="125">
        <f t="shared" si="9"/>
        <v>0</v>
      </c>
      <c r="AI16" s="123"/>
      <c r="AJ16" s="13"/>
      <c r="AK16" s="13"/>
      <c r="AL16" s="13"/>
      <c r="AN16" s="127">
        <f t="shared" si="10"/>
        <v>0</v>
      </c>
      <c r="AO16" s="126">
        <f t="shared" si="11"/>
        <v>0</v>
      </c>
      <c r="AP16" s="154" t="str">
        <f t="shared" si="12"/>
        <v>×</v>
      </c>
      <c r="AQ16" s="155" t="str">
        <f t="shared" si="13"/>
        <v>×</v>
      </c>
      <c r="AR16" s="155" t="str">
        <f t="shared" si="14"/>
        <v>×</v>
      </c>
      <c r="AS16" s="155" t="str">
        <f t="shared" si="15"/>
        <v>×</v>
      </c>
      <c r="AT16" s="155" t="str">
        <f t="shared" si="16"/>
        <v>×</v>
      </c>
      <c r="AU16" s="126">
        <f t="shared" si="17"/>
        <v>0</v>
      </c>
      <c r="AV16" s="155" t="str">
        <f t="shared" si="18"/>
        <v>×</v>
      </c>
      <c r="AW16" s="138"/>
      <c r="AX16" s="138"/>
      <c r="AZ16" s="138"/>
      <c r="BB16" s="138"/>
      <c r="BC16" s="120">
        <f t="shared" si="19"/>
        <v>0</v>
      </c>
      <c r="BD16" s="125">
        <f t="shared" si="20"/>
        <v>0</v>
      </c>
      <c r="BE16" s="131">
        <f t="shared" si="21"/>
        <v>0</v>
      </c>
      <c r="BF16" s="123"/>
      <c r="BG16" s="13"/>
      <c r="BH16" s="13"/>
      <c r="BI16" s="13"/>
      <c r="BJ16" s="13"/>
      <c r="BK16" s="13"/>
      <c r="BL16" s="13"/>
      <c r="BM16" s="13"/>
      <c r="BN16" s="13"/>
      <c r="BO16" s="13"/>
      <c r="BP16" s="13"/>
      <c r="BQ16" s="13"/>
      <c r="BR16" s="13"/>
      <c r="BS16" s="13"/>
      <c r="BT16" s="13"/>
      <c r="BU16" s="13"/>
      <c r="BV16" s="125">
        <f t="shared" si="22"/>
        <v>0</v>
      </c>
      <c r="BW16" s="123"/>
      <c r="BX16" s="13"/>
      <c r="BY16" s="13"/>
      <c r="BZ16" s="13"/>
      <c r="CA16" s="13"/>
      <c r="CB16" s="13"/>
      <c r="CC16" s="13"/>
      <c r="CD16" s="13"/>
      <c r="CE16" s="121"/>
      <c r="CF16" s="13"/>
      <c r="CG16" s="125">
        <f t="shared" si="23"/>
        <v>0</v>
      </c>
      <c r="CH16" s="123"/>
      <c r="CI16" s="13"/>
      <c r="CJ16" s="13"/>
      <c r="CK16" s="13"/>
      <c r="CL16" s="13"/>
      <c r="CM16" s="13"/>
      <c r="CN16" s="13"/>
      <c r="CO16" s="13"/>
      <c r="CP16" s="125">
        <f t="shared" si="24"/>
        <v>0</v>
      </c>
      <c r="CQ16" s="123"/>
      <c r="CR16" s="13"/>
      <c r="CS16" s="13"/>
      <c r="CT16" s="13"/>
      <c r="CU16" s="121"/>
      <c r="CV16" s="13"/>
      <c r="CW16" s="13"/>
      <c r="CX16" s="13"/>
      <c r="CY16" s="11"/>
      <c r="CZ16" s="176" t="str">
        <f t="shared" si="25"/>
        <v/>
      </c>
      <c r="DA16" s="112" t="str">
        <f t="shared" si="26"/>
        <v/>
      </c>
      <c r="DB16" s="112" t="str">
        <f t="shared" si="27"/>
        <v/>
      </c>
      <c r="DC16" s="112" t="str">
        <f t="shared" si="28"/>
        <v/>
      </c>
      <c r="DD16" s="112" t="str">
        <f t="shared" si="29"/>
        <v/>
      </c>
      <c r="DE16" s="112" t="str">
        <f t="shared" si="30"/>
        <v/>
      </c>
      <c r="DF16" s="112" t="str">
        <f t="shared" si="31"/>
        <v/>
      </c>
      <c r="DG16" s="112" t="str">
        <f t="shared" si="32"/>
        <v/>
      </c>
      <c r="DH16" s="112" t="str">
        <f t="shared" si="33"/>
        <v/>
      </c>
      <c r="DI16" s="112" t="str">
        <f t="shared" si="34"/>
        <v/>
      </c>
      <c r="DJ16" s="112" t="str">
        <f t="shared" si="35"/>
        <v/>
      </c>
      <c r="DK16" s="112" t="str">
        <f t="shared" si="36"/>
        <v/>
      </c>
      <c r="DL16" s="112" t="str">
        <f t="shared" si="37"/>
        <v/>
      </c>
      <c r="DN16" s="112" t="str">
        <f t="shared" si="38"/>
        <v>C</v>
      </c>
      <c r="DO16" s="155" t="str">
        <f t="shared" si="39"/>
        <v>×</v>
      </c>
      <c r="DP16" s="112"/>
      <c r="DQ16" s="112" t="str">
        <f t="shared" si="40"/>
        <v/>
      </c>
      <c r="DR16" s="155" t="str">
        <f t="shared" si="41"/>
        <v>○</v>
      </c>
      <c r="DS16" s="112"/>
      <c r="DT16" s="112">
        <f t="shared" si="42"/>
        <v>0</v>
      </c>
      <c r="DU16" s="112">
        <f t="shared" si="43"/>
        <v>0</v>
      </c>
      <c r="DV16" s="170" t="str">
        <f t="shared" si="44"/>
        <v>-</v>
      </c>
      <c r="DW16" s="170" t="str">
        <f t="shared" si="45"/>
        <v>-</v>
      </c>
      <c r="DX16" s="155" t="str">
        <f t="shared" si="46"/>
        <v>○</v>
      </c>
      <c r="DY16" s="155" t="str">
        <f t="shared" si="47"/>
        <v>○</v>
      </c>
      <c r="DZ16" s="112"/>
      <c r="EA16" s="112">
        <f t="shared" si="48"/>
        <v>0</v>
      </c>
      <c r="EB16" s="112">
        <f t="shared" si="49"/>
        <v>0</v>
      </c>
      <c r="EC16" s="112">
        <f t="shared" si="50"/>
        <v>0</v>
      </c>
      <c r="ED16" s="170" t="str">
        <f t="shared" si="51"/>
        <v>-</v>
      </c>
      <c r="EE16" s="112">
        <f t="shared" si="52"/>
        <v>0</v>
      </c>
      <c r="EF16" s="112">
        <f t="shared" si="53"/>
        <v>0</v>
      </c>
      <c r="EG16" s="112">
        <f t="shared" si="54"/>
        <v>0</v>
      </c>
      <c r="EH16" s="170" t="str">
        <f t="shared" si="55"/>
        <v>-</v>
      </c>
      <c r="EI16" s="155" t="str">
        <f t="shared" si="56"/>
        <v>○</v>
      </c>
      <c r="EJ16" s="155" t="str">
        <f t="shared" si="57"/>
        <v>○</v>
      </c>
      <c r="EK16" s="155" t="str">
        <f t="shared" si="58"/>
        <v>○</v>
      </c>
      <c r="EL16" s="155" t="str">
        <f t="shared" si="59"/>
        <v>○</v>
      </c>
      <c r="EM16" s="112"/>
      <c r="EN16" s="112">
        <f t="shared" si="98"/>
        <v>0</v>
      </c>
      <c r="EO16" s="112">
        <f>SUMIFS(土地改良区決済金等支援!R:R,土地改良区決済金等支援!U:U,畑地化支援・定着促進支援!DN16)</f>
        <v>0</v>
      </c>
      <c r="EP16" s="112">
        <f>SUMIFS(土地改良区決済金等支援!S:S,土地改良区決済金等支援!U:U,畑地化支援・定着促進支援!DN16)</f>
        <v>0</v>
      </c>
      <c r="EQ16" s="112">
        <f t="shared" si="60"/>
        <v>0</v>
      </c>
      <c r="ER16" s="112">
        <f>SUMIFS(土地改良区決済金等支援!O:O,土地改良区決済金等支援!U:U,畑地化支援・定着促進支援!DN16)/100</f>
        <v>0</v>
      </c>
      <c r="ES16" s="112">
        <f>SUMIFS(土地改良区決済金等支援!Q:Q,土地改良区決済金等支援!U:U,畑地化支援・定着促進支援!DN16)/100</f>
        <v>0</v>
      </c>
      <c r="ET16" s="155" t="str">
        <f t="shared" si="61"/>
        <v>○</v>
      </c>
      <c r="EU16" s="155" t="str">
        <f t="shared" si="62"/>
        <v>○</v>
      </c>
      <c r="EV16" s="112"/>
      <c r="EW16" s="112">
        <f t="shared" si="63"/>
        <v>0</v>
      </c>
      <c r="EX16" s="112">
        <f t="shared" si="99"/>
        <v>0</v>
      </c>
      <c r="EY16" s="155" t="str">
        <f t="shared" si="64"/>
        <v>○</v>
      </c>
      <c r="EZ16" s="112"/>
      <c r="FA16" s="112"/>
      <c r="FB16" s="112"/>
      <c r="FC16" s="155" t="str">
        <f t="shared" si="65"/>
        <v>○</v>
      </c>
      <c r="FD16" s="155" t="str">
        <f t="shared" si="66"/>
        <v>○</v>
      </c>
      <c r="FE16" s="112"/>
      <c r="FF16" s="112">
        <f t="shared" si="67"/>
        <v>0</v>
      </c>
      <c r="FG16" s="112">
        <f t="shared" si="68"/>
        <v>0</v>
      </c>
      <c r="FH16" s="155" t="str">
        <f t="shared" si="69"/>
        <v>×</v>
      </c>
      <c r="FI16" s="112"/>
      <c r="FJ16" s="112">
        <f t="shared" si="70"/>
        <v>0</v>
      </c>
      <c r="FK16" s="112">
        <f t="shared" si="71"/>
        <v>0</v>
      </c>
      <c r="FL16" s="112">
        <f t="shared" si="72"/>
        <v>0</v>
      </c>
      <c r="FM16" s="112">
        <f t="shared" si="73"/>
        <v>0</v>
      </c>
      <c r="FN16" s="112">
        <f t="shared" si="74"/>
        <v>0</v>
      </c>
      <c r="FO16" s="112">
        <f t="shared" si="75"/>
        <v>0</v>
      </c>
      <c r="FP16" s="112">
        <f t="shared" si="76"/>
        <v>0</v>
      </c>
      <c r="FQ16" s="155" t="str">
        <f t="shared" si="77"/>
        <v>○</v>
      </c>
      <c r="FR16" s="112"/>
      <c r="FT16" s="128">
        <f t="shared" si="78"/>
        <v>0</v>
      </c>
      <c r="FU16" s="158">
        <f t="shared" si="79"/>
        <v>0</v>
      </c>
      <c r="FV16" s="122">
        <f t="shared" si="80"/>
        <v>0</v>
      </c>
      <c r="FW16" s="112">
        <f t="shared" si="81"/>
        <v>0</v>
      </c>
      <c r="FX16" s="112">
        <f t="shared" si="82"/>
        <v>0</v>
      </c>
      <c r="FY16" s="112">
        <f t="shared" si="83"/>
        <v>0</v>
      </c>
      <c r="FZ16" s="112">
        <f t="shared" si="84"/>
        <v>0</v>
      </c>
      <c r="GA16" s="114">
        <f t="shared" si="85"/>
        <v>0</v>
      </c>
      <c r="GB16" s="162">
        <f t="shared" si="86"/>
        <v>0</v>
      </c>
      <c r="GC16" s="122">
        <f t="shared" si="87"/>
        <v>0</v>
      </c>
      <c r="GD16" s="112">
        <f t="shared" si="88"/>
        <v>0</v>
      </c>
      <c r="GE16" s="112">
        <f t="shared" si="89"/>
        <v>0</v>
      </c>
      <c r="GF16" s="112">
        <f t="shared" si="90"/>
        <v>0</v>
      </c>
      <c r="GG16" s="114">
        <f t="shared" si="91"/>
        <v>0</v>
      </c>
      <c r="GH16" s="162">
        <f t="shared" si="92"/>
        <v>0</v>
      </c>
      <c r="GI16" s="122">
        <f t="shared" si="93"/>
        <v>0</v>
      </c>
      <c r="GJ16" s="112">
        <f t="shared" si="94"/>
        <v>0</v>
      </c>
      <c r="GK16" s="112">
        <f t="shared" si="95"/>
        <v>0</v>
      </c>
      <c r="GL16" s="112">
        <f t="shared" si="96"/>
        <v>0</v>
      </c>
    </row>
    <row r="17" spans="1:194" ht="19.5" customHeight="1" x14ac:dyDescent="0.15">
      <c r="A17" s="171" t="str">
        <f t="shared" si="2"/>
        <v>×</v>
      </c>
      <c r="B17" s="5"/>
      <c r="C17" s="8"/>
      <c r="D17" s="6"/>
      <c r="E17" s="165"/>
      <c r="F17" s="5"/>
      <c r="G17" s="11"/>
      <c r="H17" s="222">
        <f t="shared" si="3"/>
        <v>0</v>
      </c>
      <c r="I17" s="207"/>
      <c r="J17" s="206"/>
      <c r="K17" s="203">
        <f t="shared" si="97"/>
        <v>0</v>
      </c>
      <c r="L17" s="204">
        <f t="shared" si="4"/>
        <v>0</v>
      </c>
      <c r="M17" s="205"/>
      <c r="N17" s="206"/>
      <c r="O17" s="203">
        <f t="shared" si="5"/>
        <v>0</v>
      </c>
      <c r="P17" s="207"/>
      <c r="Q17" s="205"/>
      <c r="R17" s="208"/>
      <c r="S17" s="205"/>
      <c r="T17" s="209"/>
      <c r="U17" s="210">
        <f t="shared" si="6"/>
        <v>0</v>
      </c>
      <c r="V17" s="207"/>
      <c r="W17" s="211"/>
      <c r="X17" s="211"/>
      <c r="Y17" s="208"/>
      <c r="Z17" s="208"/>
      <c r="AA17" s="208"/>
      <c r="AB17" s="208"/>
      <c r="AC17" s="205"/>
      <c r="AD17" s="184"/>
      <c r="AE17" s="5">
        <f t="shared" si="7"/>
        <v>0</v>
      </c>
      <c r="AF17" s="8">
        <f t="shared" si="8"/>
        <v>0</v>
      </c>
      <c r="AH17" s="125">
        <f t="shared" si="9"/>
        <v>0</v>
      </c>
      <c r="AI17" s="123"/>
      <c r="AJ17" s="13"/>
      <c r="AK17" s="13"/>
      <c r="AL17" s="13"/>
      <c r="AN17" s="127">
        <f t="shared" si="10"/>
        <v>0</v>
      </c>
      <c r="AO17" s="126">
        <f t="shared" si="11"/>
        <v>0</v>
      </c>
      <c r="AP17" s="154" t="str">
        <f t="shared" si="12"/>
        <v>×</v>
      </c>
      <c r="AQ17" s="155" t="str">
        <f t="shared" si="13"/>
        <v>×</v>
      </c>
      <c r="AR17" s="155" t="str">
        <f t="shared" si="14"/>
        <v>×</v>
      </c>
      <c r="AS17" s="155" t="str">
        <f t="shared" si="15"/>
        <v>×</v>
      </c>
      <c r="AT17" s="155" t="str">
        <f t="shared" si="16"/>
        <v>×</v>
      </c>
      <c r="AU17" s="126">
        <f t="shared" si="17"/>
        <v>0</v>
      </c>
      <c r="AV17" s="155" t="str">
        <f t="shared" si="18"/>
        <v>×</v>
      </c>
      <c r="AW17" s="138"/>
      <c r="AX17" s="138"/>
      <c r="AZ17" s="138"/>
      <c r="BB17" s="138"/>
      <c r="BC17" s="120">
        <f t="shared" si="19"/>
        <v>0</v>
      </c>
      <c r="BD17" s="125">
        <f t="shared" si="20"/>
        <v>0</v>
      </c>
      <c r="BE17" s="131">
        <f t="shared" si="21"/>
        <v>0</v>
      </c>
      <c r="BF17" s="123"/>
      <c r="BG17" s="13"/>
      <c r="BH17" s="13"/>
      <c r="BI17" s="13"/>
      <c r="BJ17" s="13"/>
      <c r="BK17" s="13"/>
      <c r="BL17" s="13"/>
      <c r="BM17" s="13"/>
      <c r="BN17" s="13"/>
      <c r="BO17" s="13"/>
      <c r="BP17" s="13"/>
      <c r="BQ17" s="13"/>
      <c r="BR17" s="13"/>
      <c r="BS17" s="13"/>
      <c r="BT17" s="13"/>
      <c r="BU17" s="13"/>
      <c r="BV17" s="125">
        <f t="shared" si="22"/>
        <v>0</v>
      </c>
      <c r="BW17" s="123"/>
      <c r="BX17" s="13"/>
      <c r="BY17" s="13"/>
      <c r="BZ17" s="13"/>
      <c r="CA17" s="13"/>
      <c r="CB17" s="13"/>
      <c r="CC17" s="13"/>
      <c r="CD17" s="13"/>
      <c r="CE17" s="121"/>
      <c r="CF17" s="13"/>
      <c r="CG17" s="125">
        <f t="shared" si="23"/>
        <v>0</v>
      </c>
      <c r="CH17" s="123"/>
      <c r="CI17" s="13"/>
      <c r="CJ17" s="13"/>
      <c r="CK17" s="13"/>
      <c r="CL17" s="13"/>
      <c r="CM17" s="13"/>
      <c r="CN17" s="13"/>
      <c r="CO17" s="13"/>
      <c r="CP17" s="125">
        <f t="shared" si="24"/>
        <v>0</v>
      </c>
      <c r="CQ17" s="123"/>
      <c r="CR17" s="13"/>
      <c r="CS17" s="13"/>
      <c r="CT17" s="13"/>
      <c r="CU17" s="121"/>
      <c r="CV17" s="13"/>
      <c r="CW17" s="13"/>
      <c r="CX17" s="13"/>
      <c r="CY17" s="11"/>
      <c r="CZ17" s="176" t="str">
        <f t="shared" si="25"/>
        <v/>
      </c>
      <c r="DA17" s="112" t="str">
        <f t="shared" si="26"/>
        <v/>
      </c>
      <c r="DB17" s="112" t="str">
        <f t="shared" si="27"/>
        <v/>
      </c>
      <c r="DC17" s="112" t="str">
        <f t="shared" si="28"/>
        <v/>
      </c>
      <c r="DD17" s="112" t="str">
        <f t="shared" si="29"/>
        <v/>
      </c>
      <c r="DE17" s="112" t="str">
        <f t="shared" si="30"/>
        <v/>
      </c>
      <c r="DF17" s="112" t="str">
        <f t="shared" si="31"/>
        <v/>
      </c>
      <c r="DG17" s="112" t="str">
        <f t="shared" si="32"/>
        <v/>
      </c>
      <c r="DH17" s="112" t="str">
        <f t="shared" si="33"/>
        <v/>
      </c>
      <c r="DI17" s="112" t="str">
        <f t="shared" si="34"/>
        <v/>
      </c>
      <c r="DJ17" s="112" t="str">
        <f t="shared" si="35"/>
        <v/>
      </c>
      <c r="DK17" s="112" t="str">
        <f t="shared" si="36"/>
        <v/>
      </c>
      <c r="DL17" s="112" t="str">
        <f t="shared" si="37"/>
        <v/>
      </c>
      <c r="DN17" s="112" t="str">
        <f t="shared" si="38"/>
        <v>C</v>
      </c>
      <c r="DO17" s="155" t="str">
        <f t="shared" si="39"/>
        <v>×</v>
      </c>
      <c r="DP17" s="112"/>
      <c r="DQ17" s="112" t="str">
        <f t="shared" si="40"/>
        <v/>
      </c>
      <c r="DR17" s="155" t="str">
        <f t="shared" si="41"/>
        <v>○</v>
      </c>
      <c r="DS17" s="112"/>
      <c r="DT17" s="112">
        <f t="shared" si="42"/>
        <v>0</v>
      </c>
      <c r="DU17" s="112">
        <f t="shared" si="43"/>
        <v>0</v>
      </c>
      <c r="DV17" s="170" t="str">
        <f t="shared" si="44"/>
        <v>-</v>
      </c>
      <c r="DW17" s="170" t="str">
        <f t="shared" si="45"/>
        <v>-</v>
      </c>
      <c r="DX17" s="155" t="str">
        <f t="shared" si="46"/>
        <v>○</v>
      </c>
      <c r="DY17" s="155" t="str">
        <f t="shared" si="47"/>
        <v>○</v>
      </c>
      <c r="DZ17" s="112"/>
      <c r="EA17" s="112">
        <f t="shared" si="48"/>
        <v>0</v>
      </c>
      <c r="EB17" s="112">
        <f t="shared" si="49"/>
        <v>0</v>
      </c>
      <c r="EC17" s="112">
        <f t="shared" si="50"/>
        <v>0</v>
      </c>
      <c r="ED17" s="170" t="str">
        <f t="shared" si="51"/>
        <v>-</v>
      </c>
      <c r="EE17" s="112">
        <f t="shared" si="52"/>
        <v>0</v>
      </c>
      <c r="EF17" s="112">
        <f t="shared" si="53"/>
        <v>0</v>
      </c>
      <c r="EG17" s="112">
        <f t="shared" si="54"/>
        <v>0</v>
      </c>
      <c r="EH17" s="170" t="str">
        <f t="shared" si="55"/>
        <v>-</v>
      </c>
      <c r="EI17" s="155" t="str">
        <f t="shared" si="56"/>
        <v>○</v>
      </c>
      <c r="EJ17" s="155" t="str">
        <f t="shared" si="57"/>
        <v>○</v>
      </c>
      <c r="EK17" s="155" t="str">
        <f t="shared" si="58"/>
        <v>○</v>
      </c>
      <c r="EL17" s="155" t="str">
        <f t="shared" si="59"/>
        <v>○</v>
      </c>
      <c r="EM17" s="112"/>
      <c r="EN17" s="112">
        <f t="shared" si="98"/>
        <v>0</v>
      </c>
      <c r="EO17" s="112">
        <f>SUMIFS(土地改良区決済金等支援!R:R,土地改良区決済金等支援!U:U,畑地化支援・定着促進支援!DN17)</f>
        <v>0</v>
      </c>
      <c r="EP17" s="112">
        <f>SUMIFS(土地改良区決済金等支援!S:S,土地改良区決済金等支援!U:U,畑地化支援・定着促進支援!DN17)</f>
        <v>0</v>
      </c>
      <c r="EQ17" s="112">
        <f t="shared" si="60"/>
        <v>0</v>
      </c>
      <c r="ER17" s="112">
        <f>SUMIFS(土地改良区決済金等支援!O:O,土地改良区決済金等支援!U:U,畑地化支援・定着促進支援!DN17)/100</f>
        <v>0</v>
      </c>
      <c r="ES17" s="112">
        <f>SUMIFS(土地改良区決済金等支援!Q:Q,土地改良区決済金等支援!U:U,畑地化支援・定着促進支援!DN17)/100</f>
        <v>0</v>
      </c>
      <c r="ET17" s="155" t="str">
        <f t="shared" si="61"/>
        <v>○</v>
      </c>
      <c r="EU17" s="155" t="str">
        <f t="shared" si="62"/>
        <v>○</v>
      </c>
      <c r="EV17" s="112"/>
      <c r="EW17" s="112">
        <f t="shared" si="63"/>
        <v>0</v>
      </c>
      <c r="EX17" s="112">
        <f t="shared" si="99"/>
        <v>0</v>
      </c>
      <c r="EY17" s="155" t="str">
        <f t="shared" si="64"/>
        <v>○</v>
      </c>
      <c r="EZ17" s="112"/>
      <c r="FA17" s="112"/>
      <c r="FB17" s="112"/>
      <c r="FC17" s="155" t="str">
        <f t="shared" si="65"/>
        <v>○</v>
      </c>
      <c r="FD17" s="155" t="str">
        <f t="shared" si="66"/>
        <v>○</v>
      </c>
      <c r="FE17" s="112"/>
      <c r="FF17" s="112">
        <f t="shared" si="67"/>
        <v>0</v>
      </c>
      <c r="FG17" s="112">
        <f t="shared" si="68"/>
        <v>0</v>
      </c>
      <c r="FH17" s="155" t="str">
        <f t="shared" si="69"/>
        <v>×</v>
      </c>
      <c r="FI17" s="112"/>
      <c r="FJ17" s="112">
        <f t="shared" si="70"/>
        <v>0</v>
      </c>
      <c r="FK17" s="112">
        <f t="shared" si="71"/>
        <v>0</v>
      </c>
      <c r="FL17" s="112">
        <f t="shared" si="72"/>
        <v>0</v>
      </c>
      <c r="FM17" s="112">
        <f t="shared" si="73"/>
        <v>0</v>
      </c>
      <c r="FN17" s="112">
        <f t="shared" si="74"/>
        <v>0</v>
      </c>
      <c r="FO17" s="112">
        <f t="shared" si="75"/>
        <v>0</v>
      </c>
      <c r="FP17" s="112">
        <f t="shared" si="76"/>
        <v>0</v>
      </c>
      <c r="FQ17" s="155" t="str">
        <f t="shared" si="77"/>
        <v>○</v>
      </c>
      <c r="FR17" s="112"/>
      <c r="FT17" s="128">
        <f t="shared" si="78"/>
        <v>0</v>
      </c>
      <c r="FU17" s="158">
        <f t="shared" si="79"/>
        <v>0</v>
      </c>
      <c r="FV17" s="122">
        <f t="shared" si="80"/>
        <v>0</v>
      </c>
      <c r="FW17" s="112">
        <f t="shared" si="81"/>
        <v>0</v>
      </c>
      <c r="FX17" s="112">
        <f t="shared" si="82"/>
        <v>0</v>
      </c>
      <c r="FY17" s="112">
        <f t="shared" si="83"/>
        <v>0</v>
      </c>
      <c r="FZ17" s="112">
        <f t="shared" si="84"/>
        <v>0</v>
      </c>
      <c r="GA17" s="114">
        <f t="shared" si="85"/>
        <v>0</v>
      </c>
      <c r="GB17" s="162">
        <f t="shared" si="86"/>
        <v>0</v>
      </c>
      <c r="GC17" s="122">
        <f t="shared" si="87"/>
        <v>0</v>
      </c>
      <c r="GD17" s="112">
        <f t="shared" si="88"/>
        <v>0</v>
      </c>
      <c r="GE17" s="112">
        <f t="shared" si="89"/>
        <v>0</v>
      </c>
      <c r="GF17" s="112">
        <f t="shared" si="90"/>
        <v>0</v>
      </c>
      <c r="GG17" s="114">
        <f t="shared" si="91"/>
        <v>0</v>
      </c>
      <c r="GH17" s="162">
        <f t="shared" si="92"/>
        <v>0</v>
      </c>
      <c r="GI17" s="122">
        <f t="shared" si="93"/>
        <v>0</v>
      </c>
      <c r="GJ17" s="112">
        <f t="shared" si="94"/>
        <v>0</v>
      </c>
      <c r="GK17" s="112">
        <f t="shared" si="95"/>
        <v>0</v>
      </c>
      <c r="GL17" s="112">
        <f t="shared" si="96"/>
        <v>0</v>
      </c>
    </row>
    <row r="18" spans="1:194" ht="20.100000000000001" customHeight="1" x14ac:dyDescent="0.15">
      <c r="A18" s="171" t="str">
        <f t="shared" si="2"/>
        <v>×</v>
      </c>
      <c r="B18" s="5"/>
      <c r="C18" s="8"/>
      <c r="D18" s="6"/>
      <c r="E18" s="8"/>
      <c r="F18" s="5"/>
      <c r="G18" s="11"/>
      <c r="H18" s="222">
        <f t="shared" si="3"/>
        <v>0</v>
      </c>
      <c r="I18" s="207"/>
      <c r="J18" s="206"/>
      <c r="K18" s="203">
        <f t="shared" si="97"/>
        <v>0</v>
      </c>
      <c r="L18" s="204">
        <f t="shared" si="4"/>
        <v>0</v>
      </c>
      <c r="M18" s="205"/>
      <c r="N18" s="206"/>
      <c r="O18" s="203">
        <f t="shared" si="5"/>
        <v>0</v>
      </c>
      <c r="P18" s="207"/>
      <c r="Q18" s="205"/>
      <c r="R18" s="208"/>
      <c r="S18" s="205"/>
      <c r="T18" s="209"/>
      <c r="U18" s="210">
        <f t="shared" si="6"/>
        <v>0</v>
      </c>
      <c r="V18" s="207"/>
      <c r="W18" s="211"/>
      <c r="X18" s="211"/>
      <c r="Y18" s="208"/>
      <c r="Z18" s="208"/>
      <c r="AA18" s="208"/>
      <c r="AB18" s="208"/>
      <c r="AC18" s="205"/>
      <c r="AD18" s="184"/>
      <c r="AE18" s="5">
        <f t="shared" si="7"/>
        <v>0</v>
      </c>
      <c r="AF18" s="8">
        <f t="shared" si="8"/>
        <v>0</v>
      </c>
      <c r="AH18" s="125">
        <f t="shared" si="9"/>
        <v>0</v>
      </c>
      <c r="AI18" s="123"/>
      <c r="AJ18" s="13"/>
      <c r="AK18" s="13"/>
      <c r="AL18" s="13"/>
      <c r="AN18" s="127">
        <f t="shared" si="10"/>
        <v>0</v>
      </c>
      <c r="AO18" s="126">
        <f t="shared" si="11"/>
        <v>0</v>
      </c>
      <c r="AP18" s="154" t="str">
        <f t="shared" si="12"/>
        <v>×</v>
      </c>
      <c r="AQ18" s="155" t="str">
        <f t="shared" si="13"/>
        <v>×</v>
      </c>
      <c r="AR18" s="155" t="str">
        <f t="shared" si="14"/>
        <v>×</v>
      </c>
      <c r="AS18" s="155" t="str">
        <f t="shared" si="15"/>
        <v>×</v>
      </c>
      <c r="AT18" s="155" t="str">
        <f t="shared" si="16"/>
        <v>×</v>
      </c>
      <c r="AU18" s="126">
        <f t="shared" si="17"/>
        <v>0</v>
      </c>
      <c r="AV18" s="155" t="str">
        <f t="shared" si="18"/>
        <v>×</v>
      </c>
      <c r="AW18" s="138"/>
      <c r="AX18" s="138"/>
      <c r="AZ18" s="138"/>
      <c r="BB18" s="138"/>
      <c r="BC18" s="120">
        <f t="shared" si="19"/>
        <v>0</v>
      </c>
      <c r="BD18" s="125">
        <f t="shared" si="20"/>
        <v>0</v>
      </c>
      <c r="BE18" s="131">
        <f t="shared" si="21"/>
        <v>0</v>
      </c>
      <c r="BF18" s="123"/>
      <c r="BG18" s="13"/>
      <c r="BH18" s="13"/>
      <c r="BI18" s="13"/>
      <c r="BJ18" s="13"/>
      <c r="BK18" s="13"/>
      <c r="BL18" s="13"/>
      <c r="BM18" s="13"/>
      <c r="BN18" s="13"/>
      <c r="BO18" s="13"/>
      <c r="BP18" s="13"/>
      <c r="BQ18" s="13"/>
      <c r="BR18" s="13"/>
      <c r="BS18" s="13"/>
      <c r="BT18" s="13"/>
      <c r="BU18" s="13"/>
      <c r="BV18" s="125">
        <f t="shared" si="22"/>
        <v>0</v>
      </c>
      <c r="BW18" s="123"/>
      <c r="BX18" s="13"/>
      <c r="BY18" s="13"/>
      <c r="BZ18" s="13"/>
      <c r="CA18" s="13"/>
      <c r="CB18" s="13"/>
      <c r="CC18" s="13"/>
      <c r="CD18" s="13"/>
      <c r="CE18" s="121"/>
      <c r="CF18" s="13"/>
      <c r="CG18" s="125">
        <f t="shared" si="23"/>
        <v>0</v>
      </c>
      <c r="CH18" s="123"/>
      <c r="CI18" s="13"/>
      <c r="CJ18" s="13"/>
      <c r="CK18" s="13"/>
      <c r="CL18" s="13"/>
      <c r="CM18" s="13"/>
      <c r="CN18" s="13"/>
      <c r="CO18" s="13"/>
      <c r="CP18" s="125">
        <f t="shared" si="24"/>
        <v>0</v>
      </c>
      <c r="CQ18" s="123"/>
      <c r="CR18" s="13"/>
      <c r="CS18" s="13"/>
      <c r="CT18" s="13"/>
      <c r="CU18" s="121"/>
      <c r="CV18" s="13"/>
      <c r="CW18" s="13"/>
      <c r="CX18" s="13"/>
      <c r="CY18" s="11"/>
      <c r="CZ18" s="176" t="str">
        <f t="shared" si="25"/>
        <v/>
      </c>
      <c r="DA18" s="112" t="str">
        <f t="shared" si="26"/>
        <v/>
      </c>
      <c r="DB18" s="112" t="str">
        <f t="shared" si="27"/>
        <v/>
      </c>
      <c r="DC18" s="112" t="str">
        <f t="shared" si="28"/>
        <v/>
      </c>
      <c r="DD18" s="112" t="str">
        <f t="shared" si="29"/>
        <v/>
      </c>
      <c r="DE18" s="112" t="str">
        <f t="shared" si="30"/>
        <v/>
      </c>
      <c r="DF18" s="112" t="str">
        <f t="shared" si="31"/>
        <v/>
      </c>
      <c r="DG18" s="112" t="str">
        <f t="shared" si="32"/>
        <v/>
      </c>
      <c r="DH18" s="112" t="str">
        <f t="shared" si="33"/>
        <v/>
      </c>
      <c r="DI18" s="112" t="str">
        <f t="shared" si="34"/>
        <v/>
      </c>
      <c r="DJ18" s="112" t="str">
        <f t="shared" si="35"/>
        <v/>
      </c>
      <c r="DK18" s="112" t="str">
        <f t="shared" si="36"/>
        <v/>
      </c>
      <c r="DL18" s="112" t="str">
        <f t="shared" si="37"/>
        <v/>
      </c>
      <c r="DN18" s="112" t="str">
        <f t="shared" si="38"/>
        <v>C</v>
      </c>
      <c r="DO18" s="155" t="str">
        <f t="shared" si="39"/>
        <v>×</v>
      </c>
      <c r="DP18" s="112"/>
      <c r="DQ18" s="112" t="str">
        <f t="shared" si="40"/>
        <v/>
      </c>
      <c r="DR18" s="155" t="str">
        <f t="shared" si="41"/>
        <v>○</v>
      </c>
      <c r="DS18" s="112"/>
      <c r="DT18" s="112">
        <f t="shared" si="42"/>
        <v>0</v>
      </c>
      <c r="DU18" s="112">
        <f t="shared" si="43"/>
        <v>0</v>
      </c>
      <c r="DV18" s="170" t="str">
        <f t="shared" si="44"/>
        <v>-</v>
      </c>
      <c r="DW18" s="170" t="str">
        <f t="shared" si="45"/>
        <v>-</v>
      </c>
      <c r="DX18" s="155" t="str">
        <f t="shared" si="46"/>
        <v>○</v>
      </c>
      <c r="DY18" s="155" t="str">
        <f t="shared" si="47"/>
        <v>○</v>
      </c>
      <c r="DZ18" s="112"/>
      <c r="EA18" s="112">
        <f t="shared" si="48"/>
        <v>0</v>
      </c>
      <c r="EB18" s="112">
        <f t="shared" si="49"/>
        <v>0</v>
      </c>
      <c r="EC18" s="112">
        <f t="shared" si="50"/>
        <v>0</v>
      </c>
      <c r="ED18" s="170" t="str">
        <f t="shared" si="51"/>
        <v>-</v>
      </c>
      <c r="EE18" s="112">
        <f t="shared" si="52"/>
        <v>0</v>
      </c>
      <c r="EF18" s="112">
        <f t="shared" si="53"/>
        <v>0</v>
      </c>
      <c r="EG18" s="112">
        <f t="shared" si="54"/>
        <v>0</v>
      </c>
      <c r="EH18" s="170" t="str">
        <f t="shared" si="55"/>
        <v>-</v>
      </c>
      <c r="EI18" s="155" t="str">
        <f t="shared" si="56"/>
        <v>○</v>
      </c>
      <c r="EJ18" s="155" t="str">
        <f t="shared" si="57"/>
        <v>○</v>
      </c>
      <c r="EK18" s="155" t="str">
        <f t="shared" si="58"/>
        <v>○</v>
      </c>
      <c r="EL18" s="155" t="str">
        <f t="shared" si="59"/>
        <v>○</v>
      </c>
      <c r="EM18" s="112"/>
      <c r="EN18" s="112">
        <f t="shared" si="98"/>
        <v>0</v>
      </c>
      <c r="EO18" s="112">
        <f>SUMIFS(土地改良区決済金等支援!R:R,土地改良区決済金等支援!U:U,畑地化支援・定着促進支援!DN18)</f>
        <v>0</v>
      </c>
      <c r="EP18" s="112">
        <f>SUMIFS(土地改良区決済金等支援!S:S,土地改良区決済金等支援!U:U,畑地化支援・定着促進支援!DN18)</f>
        <v>0</v>
      </c>
      <c r="EQ18" s="112">
        <f t="shared" si="60"/>
        <v>0</v>
      </c>
      <c r="ER18" s="112">
        <f>SUMIFS(土地改良区決済金等支援!O:O,土地改良区決済金等支援!U:U,畑地化支援・定着促進支援!DN18)/100</f>
        <v>0</v>
      </c>
      <c r="ES18" s="112">
        <f>SUMIFS(土地改良区決済金等支援!Q:Q,土地改良区決済金等支援!U:U,畑地化支援・定着促進支援!DN18)/100</f>
        <v>0</v>
      </c>
      <c r="ET18" s="155" t="str">
        <f t="shared" si="61"/>
        <v>○</v>
      </c>
      <c r="EU18" s="155" t="str">
        <f t="shared" si="62"/>
        <v>○</v>
      </c>
      <c r="EV18" s="112"/>
      <c r="EW18" s="112">
        <f t="shared" si="63"/>
        <v>0</v>
      </c>
      <c r="EX18" s="112">
        <f t="shared" si="99"/>
        <v>0</v>
      </c>
      <c r="EY18" s="155" t="str">
        <f t="shared" si="64"/>
        <v>○</v>
      </c>
      <c r="EZ18" s="112"/>
      <c r="FA18" s="112"/>
      <c r="FB18" s="112"/>
      <c r="FC18" s="155" t="str">
        <f t="shared" si="65"/>
        <v>○</v>
      </c>
      <c r="FD18" s="155" t="str">
        <f t="shared" si="66"/>
        <v>○</v>
      </c>
      <c r="FE18" s="112"/>
      <c r="FF18" s="112">
        <f t="shared" si="67"/>
        <v>0</v>
      </c>
      <c r="FG18" s="112">
        <f t="shared" si="68"/>
        <v>0</v>
      </c>
      <c r="FH18" s="155" t="str">
        <f t="shared" si="69"/>
        <v>×</v>
      </c>
      <c r="FI18" s="112"/>
      <c r="FJ18" s="112">
        <f t="shared" si="70"/>
        <v>0</v>
      </c>
      <c r="FK18" s="112">
        <f t="shared" si="71"/>
        <v>0</v>
      </c>
      <c r="FL18" s="112">
        <f t="shared" si="72"/>
        <v>0</v>
      </c>
      <c r="FM18" s="112">
        <f t="shared" si="73"/>
        <v>0</v>
      </c>
      <c r="FN18" s="112">
        <f t="shared" si="74"/>
        <v>0</v>
      </c>
      <c r="FO18" s="112">
        <f t="shared" si="75"/>
        <v>0</v>
      </c>
      <c r="FP18" s="112">
        <f t="shared" si="76"/>
        <v>0</v>
      </c>
      <c r="FQ18" s="155" t="str">
        <f t="shared" si="77"/>
        <v>○</v>
      </c>
      <c r="FR18" s="112"/>
      <c r="FT18" s="128">
        <f t="shared" si="78"/>
        <v>0</v>
      </c>
      <c r="FU18" s="158">
        <f t="shared" si="79"/>
        <v>0</v>
      </c>
      <c r="FV18" s="122">
        <f t="shared" si="80"/>
        <v>0</v>
      </c>
      <c r="FW18" s="112">
        <f t="shared" si="81"/>
        <v>0</v>
      </c>
      <c r="FX18" s="112">
        <f t="shared" si="82"/>
        <v>0</v>
      </c>
      <c r="FY18" s="112">
        <f t="shared" si="83"/>
        <v>0</v>
      </c>
      <c r="FZ18" s="112">
        <f t="shared" si="84"/>
        <v>0</v>
      </c>
      <c r="GA18" s="114">
        <f t="shared" si="85"/>
        <v>0</v>
      </c>
      <c r="GB18" s="162">
        <f t="shared" si="86"/>
        <v>0</v>
      </c>
      <c r="GC18" s="122">
        <f t="shared" si="87"/>
        <v>0</v>
      </c>
      <c r="GD18" s="112">
        <f t="shared" si="88"/>
        <v>0</v>
      </c>
      <c r="GE18" s="112">
        <f t="shared" si="89"/>
        <v>0</v>
      </c>
      <c r="GF18" s="112">
        <f t="shared" si="90"/>
        <v>0</v>
      </c>
      <c r="GG18" s="114">
        <f t="shared" si="91"/>
        <v>0</v>
      </c>
      <c r="GH18" s="162">
        <f t="shared" si="92"/>
        <v>0</v>
      </c>
      <c r="GI18" s="122">
        <f t="shared" si="93"/>
        <v>0</v>
      </c>
      <c r="GJ18" s="112">
        <f t="shared" si="94"/>
        <v>0</v>
      </c>
      <c r="GK18" s="112">
        <f t="shared" si="95"/>
        <v>0</v>
      </c>
      <c r="GL18" s="112">
        <f t="shared" si="96"/>
        <v>0</v>
      </c>
    </row>
    <row r="19" spans="1:194" ht="20.100000000000001" customHeight="1" x14ac:dyDescent="0.15">
      <c r="A19" s="171" t="str">
        <f t="shared" si="2"/>
        <v>×</v>
      </c>
      <c r="B19" s="5"/>
      <c r="C19" s="8"/>
      <c r="D19" s="6"/>
      <c r="E19" s="165"/>
      <c r="F19" s="5"/>
      <c r="G19" s="11"/>
      <c r="H19" s="222">
        <f t="shared" si="3"/>
        <v>0</v>
      </c>
      <c r="I19" s="207"/>
      <c r="J19" s="206"/>
      <c r="K19" s="203">
        <f t="shared" si="97"/>
        <v>0</v>
      </c>
      <c r="L19" s="204">
        <f t="shared" si="4"/>
        <v>0</v>
      </c>
      <c r="M19" s="205"/>
      <c r="N19" s="206"/>
      <c r="O19" s="203">
        <f t="shared" si="5"/>
        <v>0</v>
      </c>
      <c r="P19" s="207"/>
      <c r="Q19" s="205"/>
      <c r="R19" s="208"/>
      <c r="S19" s="205"/>
      <c r="T19" s="209"/>
      <c r="U19" s="210">
        <f t="shared" si="6"/>
        <v>0</v>
      </c>
      <c r="V19" s="207"/>
      <c r="W19" s="211"/>
      <c r="X19" s="211"/>
      <c r="Y19" s="208"/>
      <c r="Z19" s="208"/>
      <c r="AA19" s="208"/>
      <c r="AB19" s="208"/>
      <c r="AC19" s="205"/>
      <c r="AD19" s="184"/>
      <c r="AE19" s="5">
        <f t="shared" si="7"/>
        <v>0</v>
      </c>
      <c r="AF19" s="8">
        <f t="shared" si="8"/>
        <v>0</v>
      </c>
      <c r="AH19" s="125">
        <f t="shared" si="9"/>
        <v>0</v>
      </c>
      <c r="AI19" s="123"/>
      <c r="AJ19" s="13"/>
      <c r="AK19" s="13"/>
      <c r="AL19" s="13"/>
      <c r="AN19" s="127">
        <f t="shared" si="10"/>
        <v>0</v>
      </c>
      <c r="AO19" s="126">
        <f t="shared" si="11"/>
        <v>0</v>
      </c>
      <c r="AP19" s="154" t="str">
        <f t="shared" si="12"/>
        <v>×</v>
      </c>
      <c r="AQ19" s="155" t="str">
        <f t="shared" si="13"/>
        <v>×</v>
      </c>
      <c r="AR19" s="155" t="str">
        <f t="shared" si="14"/>
        <v>×</v>
      </c>
      <c r="AS19" s="155" t="str">
        <f t="shared" si="15"/>
        <v>×</v>
      </c>
      <c r="AT19" s="155" t="str">
        <f t="shared" si="16"/>
        <v>×</v>
      </c>
      <c r="AU19" s="126">
        <f t="shared" si="17"/>
        <v>0</v>
      </c>
      <c r="AV19" s="155" t="str">
        <f t="shared" si="18"/>
        <v>×</v>
      </c>
      <c r="AW19" s="138"/>
      <c r="AX19" s="138"/>
      <c r="AZ19" s="138"/>
      <c r="BB19" s="138"/>
      <c r="BC19" s="120">
        <f t="shared" si="19"/>
        <v>0</v>
      </c>
      <c r="BD19" s="125">
        <f t="shared" si="20"/>
        <v>0</v>
      </c>
      <c r="BE19" s="131">
        <f t="shared" si="21"/>
        <v>0</v>
      </c>
      <c r="BF19" s="123"/>
      <c r="BG19" s="13"/>
      <c r="BH19" s="13"/>
      <c r="BI19" s="13"/>
      <c r="BJ19" s="13"/>
      <c r="BK19" s="13"/>
      <c r="BL19" s="13"/>
      <c r="BM19" s="13"/>
      <c r="BN19" s="13"/>
      <c r="BO19" s="13"/>
      <c r="BP19" s="13"/>
      <c r="BQ19" s="13"/>
      <c r="BR19" s="13"/>
      <c r="BS19" s="13"/>
      <c r="BT19" s="13"/>
      <c r="BU19" s="13"/>
      <c r="BV19" s="125">
        <f t="shared" si="22"/>
        <v>0</v>
      </c>
      <c r="BW19" s="123"/>
      <c r="BX19" s="13"/>
      <c r="BY19" s="13"/>
      <c r="BZ19" s="13"/>
      <c r="CA19" s="13"/>
      <c r="CB19" s="13"/>
      <c r="CC19" s="13"/>
      <c r="CD19" s="13"/>
      <c r="CE19" s="121"/>
      <c r="CF19" s="13"/>
      <c r="CG19" s="125">
        <f t="shared" si="23"/>
        <v>0</v>
      </c>
      <c r="CH19" s="123"/>
      <c r="CI19" s="13"/>
      <c r="CJ19" s="13"/>
      <c r="CK19" s="13"/>
      <c r="CL19" s="13"/>
      <c r="CM19" s="13"/>
      <c r="CN19" s="13"/>
      <c r="CO19" s="13"/>
      <c r="CP19" s="125">
        <f t="shared" si="24"/>
        <v>0</v>
      </c>
      <c r="CQ19" s="123"/>
      <c r="CR19" s="13"/>
      <c r="CS19" s="13"/>
      <c r="CT19" s="13"/>
      <c r="CU19" s="121"/>
      <c r="CV19" s="13"/>
      <c r="CW19" s="13"/>
      <c r="CX19" s="13"/>
      <c r="CY19" s="11"/>
      <c r="CZ19" s="176" t="str">
        <f t="shared" si="25"/>
        <v/>
      </c>
      <c r="DA19" s="112" t="str">
        <f t="shared" si="26"/>
        <v/>
      </c>
      <c r="DB19" s="112" t="str">
        <f t="shared" si="27"/>
        <v/>
      </c>
      <c r="DC19" s="112" t="str">
        <f t="shared" si="28"/>
        <v/>
      </c>
      <c r="DD19" s="112" t="str">
        <f t="shared" si="29"/>
        <v/>
      </c>
      <c r="DE19" s="112" t="str">
        <f t="shared" si="30"/>
        <v/>
      </c>
      <c r="DF19" s="112" t="str">
        <f t="shared" si="31"/>
        <v/>
      </c>
      <c r="DG19" s="112" t="str">
        <f t="shared" si="32"/>
        <v/>
      </c>
      <c r="DH19" s="112" t="str">
        <f t="shared" si="33"/>
        <v/>
      </c>
      <c r="DI19" s="112" t="str">
        <f t="shared" si="34"/>
        <v/>
      </c>
      <c r="DJ19" s="112" t="str">
        <f t="shared" si="35"/>
        <v/>
      </c>
      <c r="DK19" s="112" t="str">
        <f t="shared" si="36"/>
        <v/>
      </c>
      <c r="DL19" s="112" t="str">
        <f t="shared" si="37"/>
        <v/>
      </c>
      <c r="DN19" s="112" t="str">
        <f t="shared" si="38"/>
        <v>C</v>
      </c>
      <c r="DO19" s="155" t="str">
        <f t="shared" si="39"/>
        <v>×</v>
      </c>
      <c r="DP19" s="112"/>
      <c r="DQ19" s="112" t="str">
        <f t="shared" si="40"/>
        <v/>
      </c>
      <c r="DR19" s="155" t="str">
        <f t="shared" si="41"/>
        <v>○</v>
      </c>
      <c r="DS19" s="112"/>
      <c r="DT19" s="112">
        <f t="shared" si="42"/>
        <v>0</v>
      </c>
      <c r="DU19" s="112">
        <f t="shared" si="43"/>
        <v>0</v>
      </c>
      <c r="DV19" s="170" t="str">
        <f t="shared" si="44"/>
        <v>-</v>
      </c>
      <c r="DW19" s="170" t="str">
        <f t="shared" si="45"/>
        <v>-</v>
      </c>
      <c r="DX19" s="155" t="str">
        <f t="shared" si="46"/>
        <v>○</v>
      </c>
      <c r="DY19" s="155" t="str">
        <f t="shared" si="47"/>
        <v>○</v>
      </c>
      <c r="DZ19" s="112"/>
      <c r="EA19" s="112">
        <f t="shared" si="48"/>
        <v>0</v>
      </c>
      <c r="EB19" s="112">
        <f t="shared" si="49"/>
        <v>0</v>
      </c>
      <c r="EC19" s="112">
        <f t="shared" si="50"/>
        <v>0</v>
      </c>
      <c r="ED19" s="170" t="str">
        <f t="shared" si="51"/>
        <v>-</v>
      </c>
      <c r="EE19" s="112">
        <f t="shared" si="52"/>
        <v>0</v>
      </c>
      <c r="EF19" s="112">
        <f t="shared" si="53"/>
        <v>0</v>
      </c>
      <c r="EG19" s="112">
        <f t="shared" si="54"/>
        <v>0</v>
      </c>
      <c r="EH19" s="170" t="str">
        <f t="shared" si="55"/>
        <v>-</v>
      </c>
      <c r="EI19" s="155" t="str">
        <f t="shared" si="56"/>
        <v>○</v>
      </c>
      <c r="EJ19" s="155" t="str">
        <f t="shared" si="57"/>
        <v>○</v>
      </c>
      <c r="EK19" s="155" t="str">
        <f t="shared" si="58"/>
        <v>○</v>
      </c>
      <c r="EL19" s="155" t="str">
        <f t="shared" si="59"/>
        <v>○</v>
      </c>
      <c r="EM19" s="112"/>
      <c r="EN19" s="112">
        <f t="shared" si="98"/>
        <v>0</v>
      </c>
      <c r="EO19" s="112">
        <f>SUMIFS(土地改良区決済金等支援!R:R,土地改良区決済金等支援!U:U,畑地化支援・定着促進支援!DN19)</f>
        <v>0</v>
      </c>
      <c r="EP19" s="112">
        <f>SUMIFS(土地改良区決済金等支援!S:S,土地改良区決済金等支援!U:U,畑地化支援・定着促進支援!DN19)</f>
        <v>0</v>
      </c>
      <c r="EQ19" s="112">
        <f t="shared" si="60"/>
        <v>0</v>
      </c>
      <c r="ER19" s="112">
        <f>SUMIFS(土地改良区決済金等支援!O:O,土地改良区決済金等支援!U:U,畑地化支援・定着促進支援!DN19)/100</f>
        <v>0</v>
      </c>
      <c r="ES19" s="112">
        <f>SUMIFS(土地改良区決済金等支援!Q:Q,土地改良区決済金等支援!U:U,畑地化支援・定着促進支援!DN19)/100</f>
        <v>0</v>
      </c>
      <c r="ET19" s="155" t="str">
        <f t="shared" si="61"/>
        <v>○</v>
      </c>
      <c r="EU19" s="155" t="str">
        <f t="shared" si="62"/>
        <v>○</v>
      </c>
      <c r="EV19" s="112"/>
      <c r="EW19" s="112">
        <f t="shared" si="63"/>
        <v>0</v>
      </c>
      <c r="EX19" s="112">
        <f t="shared" si="99"/>
        <v>0</v>
      </c>
      <c r="EY19" s="155" t="str">
        <f t="shared" si="64"/>
        <v>○</v>
      </c>
      <c r="EZ19" s="112"/>
      <c r="FA19" s="112"/>
      <c r="FB19" s="112"/>
      <c r="FC19" s="155" t="str">
        <f t="shared" si="65"/>
        <v>○</v>
      </c>
      <c r="FD19" s="155" t="str">
        <f t="shared" si="66"/>
        <v>○</v>
      </c>
      <c r="FE19" s="112"/>
      <c r="FF19" s="112">
        <f t="shared" si="67"/>
        <v>0</v>
      </c>
      <c r="FG19" s="112">
        <f t="shared" si="68"/>
        <v>0</v>
      </c>
      <c r="FH19" s="155" t="str">
        <f t="shared" si="69"/>
        <v>×</v>
      </c>
      <c r="FI19" s="112"/>
      <c r="FJ19" s="112">
        <f t="shared" si="70"/>
        <v>0</v>
      </c>
      <c r="FK19" s="112">
        <f t="shared" si="71"/>
        <v>0</v>
      </c>
      <c r="FL19" s="112">
        <f t="shared" si="72"/>
        <v>0</v>
      </c>
      <c r="FM19" s="112">
        <f t="shared" si="73"/>
        <v>0</v>
      </c>
      <c r="FN19" s="112">
        <f t="shared" si="74"/>
        <v>0</v>
      </c>
      <c r="FO19" s="112">
        <f t="shared" si="75"/>
        <v>0</v>
      </c>
      <c r="FP19" s="112">
        <f t="shared" si="76"/>
        <v>0</v>
      </c>
      <c r="FQ19" s="155" t="str">
        <f t="shared" si="77"/>
        <v>○</v>
      </c>
      <c r="FR19" s="112"/>
      <c r="FT19" s="128">
        <f t="shared" si="78"/>
        <v>0</v>
      </c>
      <c r="FU19" s="158">
        <f t="shared" si="79"/>
        <v>0</v>
      </c>
      <c r="FV19" s="122">
        <f t="shared" si="80"/>
        <v>0</v>
      </c>
      <c r="FW19" s="112">
        <f t="shared" si="81"/>
        <v>0</v>
      </c>
      <c r="FX19" s="112">
        <f t="shared" si="82"/>
        <v>0</v>
      </c>
      <c r="FY19" s="112">
        <f t="shared" si="83"/>
        <v>0</v>
      </c>
      <c r="FZ19" s="112">
        <f t="shared" si="84"/>
        <v>0</v>
      </c>
      <c r="GA19" s="114">
        <f t="shared" si="85"/>
        <v>0</v>
      </c>
      <c r="GB19" s="162">
        <f t="shared" si="86"/>
        <v>0</v>
      </c>
      <c r="GC19" s="122">
        <f t="shared" si="87"/>
        <v>0</v>
      </c>
      <c r="GD19" s="112">
        <f t="shared" si="88"/>
        <v>0</v>
      </c>
      <c r="GE19" s="112">
        <f t="shared" si="89"/>
        <v>0</v>
      </c>
      <c r="GF19" s="112">
        <f t="shared" si="90"/>
        <v>0</v>
      </c>
      <c r="GG19" s="114">
        <f t="shared" si="91"/>
        <v>0</v>
      </c>
      <c r="GH19" s="162">
        <f t="shared" si="92"/>
        <v>0</v>
      </c>
      <c r="GI19" s="122">
        <f t="shared" si="93"/>
        <v>0</v>
      </c>
      <c r="GJ19" s="112">
        <f t="shared" si="94"/>
        <v>0</v>
      </c>
      <c r="GK19" s="112">
        <f t="shared" si="95"/>
        <v>0</v>
      </c>
      <c r="GL19" s="112">
        <f t="shared" si="96"/>
        <v>0</v>
      </c>
    </row>
    <row r="20" spans="1:194" ht="20.100000000000001" customHeight="1" x14ac:dyDescent="0.15">
      <c r="A20" s="171" t="str">
        <f t="shared" si="2"/>
        <v>×</v>
      </c>
      <c r="B20" s="5"/>
      <c r="C20" s="8"/>
      <c r="D20" s="6"/>
      <c r="E20" s="165"/>
      <c r="F20" s="5"/>
      <c r="G20" s="11"/>
      <c r="H20" s="222">
        <f t="shared" si="3"/>
        <v>0</v>
      </c>
      <c r="I20" s="207"/>
      <c r="J20" s="206"/>
      <c r="K20" s="203">
        <f t="shared" si="97"/>
        <v>0</v>
      </c>
      <c r="L20" s="204">
        <f t="shared" si="4"/>
        <v>0</v>
      </c>
      <c r="M20" s="205"/>
      <c r="N20" s="206"/>
      <c r="O20" s="203">
        <f t="shared" si="5"/>
        <v>0</v>
      </c>
      <c r="P20" s="207"/>
      <c r="Q20" s="205"/>
      <c r="R20" s="208"/>
      <c r="S20" s="205"/>
      <c r="T20" s="209"/>
      <c r="U20" s="210">
        <f t="shared" si="6"/>
        <v>0</v>
      </c>
      <c r="V20" s="207"/>
      <c r="W20" s="211"/>
      <c r="X20" s="211"/>
      <c r="Y20" s="208"/>
      <c r="Z20" s="208"/>
      <c r="AA20" s="208"/>
      <c r="AB20" s="208"/>
      <c r="AC20" s="205"/>
      <c r="AD20" s="184"/>
      <c r="AE20" s="5">
        <f t="shared" si="7"/>
        <v>0</v>
      </c>
      <c r="AF20" s="8">
        <f t="shared" si="8"/>
        <v>0</v>
      </c>
      <c r="AH20" s="125">
        <f t="shared" si="9"/>
        <v>0</v>
      </c>
      <c r="AI20" s="123"/>
      <c r="AJ20" s="13"/>
      <c r="AK20" s="13"/>
      <c r="AL20" s="13"/>
      <c r="AN20" s="127">
        <f t="shared" si="10"/>
        <v>0</v>
      </c>
      <c r="AO20" s="126">
        <f t="shared" si="11"/>
        <v>0</v>
      </c>
      <c r="AP20" s="154" t="str">
        <f t="shared" si="12"/>
        <v>×</v>
      </c>
      <c r="AQ20" s="155" t="str">
        <f t="shared" si="13"/>
        <v>×</v>
      </c>
      <c r="AR20" s="155" t="str">
        <f t="shared" si="14"/>
        <v>×</v>
      </c>
      <c r="AS20" s="155" t="str">
        <f t="shared" si="15"/>
        <v>×</v>
      </c>
      <c r="AT20" s="155" t="str">
        <f t="shared" si="16"/>
        <v>×</v>
      </c>
      <c r="AU20" s="126">
        <f t="shared" si="17"/>
        <v>0</v>
      </c>
      <c r="AV20" s="155" t="str">
        <f t="shared" si="18"/>
        <v>×</v>
      </c>
      <c r="AW20" s="138"/>
      <c r="AX20" s="138"/>
      <c r="AZ20" s="138"/>
      <c r="BB20" s="138"/>
      <c r="BC20" s="120">
        <f t="shared" si="19"/>
        <v>0</v>
      </c>
      <c r="BD20" s="125">
        <f t="shared" si="20"/>
        <v>0</v>
      </c>
      <c r="BE20" s="131">
        <f t="shared" si="21"/>
        <v>0</v>
      </c>
      <c r="BF20" s="123"/>
      <c r="BG20" s="13"/>
      <c r="BH20" s="13"/>
      <c r="BI20" s="13"/>
      <c r="BJ20" s="13"/>
      <c r="BK20" s="13"/>
      <c r="BL20" s="13"/>
      <c r="BM20" s="13"/>
      <c r="BN20" s="13"/>
      <c r="BO20" s="13"/>
      <c r="BP20" s="13"/>
      <c r="BQ20" s="13"/>
      <c r="BR20" s="13"/>
      <c r="BS20" s="13"/>
      <c r="BT20" s="13"/>
      <c r="BU20" s="13"/>
      <c r="BV20" s="125">
        <f t="shared" si="22"/>
        <v>0</v>
      </c>
      <c r="BW20" s="123"/>
      <c r="BX20" s="13"/>
      <c r="BY20" s="13"/>
      <c r="BZ20" s="13"/>
      <c r="CA20" s="13"/>
      <c r="CB20" s="13"/>
      <c r="CC20" s="13"/>
      <c r="CD20" s="13"/>
      <c r="CE20" s="121"/>
      <c r="CF20" s="13"/>
      <c r="CG20" s="125">
        <f t="shared" si="23"/>
        <v>0</v>
      </c>
      <c r="CH20" s="123"/>
      <c r="CI20" s="13"/>
      <c r="CJ20" s="13"/>
      <c r="CK20" s="13"/>
      <c r="CL20" s="13"/>
      <c r="CM20" s="13"/>
      <c r="CN20" s="13"/>
      <c r="CO20" s="13"/>
      <c r="CP20" s="125">
        <f t="shared" si="24"/>
        <v>0</v>
      </c>
      <c r="CQ20" s="123"/>
      <c r="CR20" s="13"/>
      <c r="CS20" s="13"/>
      <c r="CT20" s="13"/>
      <c r="CU20" s="121"/>
      <c r="CV20" s="13"/>
      <c r="CW20" s="13"/>
      <c r="CX20" s="13"/>
      <c r="CY20" s="11"/>
      <c r="CZ20" s="176" t="str">
        <f t="shared" si="25"/>
        <v/>
      </c>
      <c r="DA20" s="112" t="str">
        <f t="shared" si="26"/>
        <v/>
      </c>
      <c r="DB20" s="112" t="str">
        <f t="shared" si="27"/>
        <v/>
      </c>
      <c r="DC20" s="112" t="str">
        <f t="shared" si="28"/>
        <v/>
      </c>
      <c r="DD20" s="112" t="str">
        <f t="shared" si="29"/>
        <v/>
      </c>
      <c r="DE20" s="112" t="str">
        <f t="shared" si="30"/>
        <v/>
      </c>
      <c r="DF20" s="112" t="str">
        <f t="shared" si="31"/>
        <v/>
      </c>
      <c r="DG20" s="112" t="str">
        <f t="shared" si="32"/>
        <v/>
      </c>
      <c r="DH20" s="112" t="str">
        <f t="shared" si="33"/>
        <v/>
      </c>
      <c r="DI20" s="112" t="str">
        <f t="shared" si="34"/>
        <v/>
      </c>
      <c r="DJ20" s="112" t="str">
        <f t="shared" si="35"/>
        <v/>
      </c>
      <c r="DK20" s="112" t="str">
        <f t="shared" si="36"/>
        <v/>
      </c>
      <c r="DL20" s="112" t="str">
        <f t="shared" si="37"/>
        <v/>
      </c>
      <c r="DN20" s="112" t="str">
        <f t="shared" si="38"/>
        <v>C</v>
      </c>
      <c r="DO20" s="155" t="str">
        <f t="shared" si="39"/>
        <v>×</v>
      </c>
      <c r="DP20" s="112"/>
      <c r="DQ20" s="112" t="str">
        <f t="shared" si="40"/>
        <v/>
      </c>
      <c r="DR20" s="155" t="str">
        <f t="shared" si="41"/>
        <v>○</v>
      </c>
      <c r="DS20" s="112"/>
      <c r="DT20" s="112">
        <f t="shared" si="42"/>
        <v>0</v>
      </c>
      <c r="DU20" s="112">
        <f t="shared" si="43"/>
        <v>0</v>
      </c>
      <c r="DV20" s="170" t="str">
        <f t="shared" si="44"/>
        <v>-</v>
      </c>
      <c r="DW20" s="170" t="str">
        <f t="shared" si="45"/>
        <v>-</v>
      </c>
      <c r="DX20" s="155" t="str">
        <f t="shared" si="46"/>
        <v>○</v>
      </c>
      <c r="DY20" s="155" t="str">
        <f t="shared" si="47"/>
        <v>○</v>
      </c>
      <c r="DZ20" s="112"/>
      <c r="EA20" s="112">
        <f t="shared" si="48"/>
        <v>0</v>
      </c>
      <c r="EB20" s="112">
        <f t="shared" si="49"/>
        <v>0</v>
      </c>
      <c r="EC20" s="112">
        <f t="shared" si="50"/>
        <v>0</v>
      </c>
      <c r="ED20" s="170" t="str">
        <f t="shared" si="51"/>
        <v>-</v>
      </c>
      <c r="EE20" s="112">
        <f t="shared" si="52"/>
        <v>0</v>
      </c>
      <c r="EF20" s="112">
        <f t="shared" si="53"/>
        <v>0</v>
      </c>
      <c r="EG20" s="112">
        <f t="shared" si="54"/>
        <v>0</v>
      </c>
      <c r="EH20" s="170" t="str">
        <f t="shared" si="55"/>
        <v>-</v>
      </c>
      <c r="EI20" s="155" t="str">
        <f t="shared" si="56"/>
        <v>○</v>
      </c>
      <c r="EJ20" s="155" t="str">
        <f t="shared" si="57"/>
        <v>○</v>
      </c>
      <c r="EK20" s="155" t="str">
        <f t="shared" si="58"/>
        <v>○</v>
      </c>
      <c r="EL20" s="155" t="str">
        <f t="shared" si="59"/>
        <v>○</v>
      </c>
      <c r="EM20" s="112"/>
      <c r="EN20" s="112">
        <f t="shared" si="98"/>
        <v>0</v>
      </c>
      <c r="EO20" s="112">
        <f>SUMIFS(土地改良区決済金等支援!R:R,土地改良区決済金等支援!U:U,畑地化支援・定着促進支援!DN20)</f>
        <v>0</v>
      </c>
      <c r="EP20" s="112">
        <f>SUMIFS(土地改良区決済金等支援!S:S,土地改良区決済金等支援!U:U,畑地化支援・定着促進支援!DN20)</f>
        <v>0</v>
      </c>
      <c r="EQ20" s="112">
        <f t="shared" si="60"/>
        <v>0</v>
      </c>
      <c r="ER20" s="112">
        <f>SUMIFS(土地改良区決済金等支援!O:O,土地改良区決済金等支援!U:U,畑地化支援・定着促進支援!DN20)/100</f>
        <v>0</v>
      </c>
      <c r="ES20" s="112">
        <f>SUMIFS(土地改良区決済金等支援!Q:Q,土地改良区決済金等支援!U:U,畑地化支援・定着促進支援!DN20)/100</f>
        <v>0</v>
      </c>
      <c r="ET20" s="155" t="str">
        <f t="shared" si="61"/>
        <v>○</v>
      </c>
      <c r="EU20" s="155" t="str">
        <f t="shared" si="62"/>
        <v>○</v>
      </c>
      <c r="EV20" s="112"/>
      <c r="EW20" s="112">
        <f t="shared" si="63"/>
        <v>0</v>
      </c>
      <c r="EX20" s="112">
        <f t="shared" si="99"/>
        <v>0</v>
      </c>
      <c r="EY20" s="155" t="str">
        <f t="shared" si="64"/>
        <v>○</v>
      </c>
      <c r="EZ20" s="112"/>
      <c r="FA20" s="112"/>
      <c r="FB20" s="112"/>
      <c r="FC20" s="155" t="str">
        <f t="shared" si="65"/>
        <v>○</v>
      </c>
      <c r="FD20" s="155" t="str">
        <f t="shared" si="66"/>
        <v>○</v>
      </c>
      <c r="FE20" s="112"/>
      <c r="FF20" s="112">
        <f t="shared" si="67"/>
        <v>0</v>
      </c>
      <c r="FG20" s="112">
        <f t="shared" si="68"/>
        <v>0</v>
      </c>
      <c r="FH20" s="155" t="str">
        <f t="shared" si="69"/>
        <v>×</v>
      </c>
      <c r="FI20" s="112"/>
      <c r="FJ20" s="112">
        <f t="shared" si="70"/>
        <v>0</v>
      </c>
      <c r="FK20" s="112">
        <f t="shared" si="71"/>
        <v>0</v>
      </c>
      <c r="FL20" s="112">
        <f t="shared" si="72"/>
        <v>0</v>
      </c>
      <c r="FM20" s="112">
        <f t="shared" si="73"/>
        <v>0</v>
      </c>
      <c r="FN20" s="112">
        <f t="shared" si="74"/>
        <v>0</v>
      </c>
      <c r="FO20" s="112">
        <f t="shared" si="75"/>
        <v>0</v>
      </c>
      <c r="FP20" s="112">
        <f t="shared" si="76"/>
        <v>0</v>
      </c>
      <c r="FQ20" s="155" t="str">
        <f t="shared" si="77"/>
        <v>○</v>
      </c>
      <c r="FR20" s="112"/>
      <c r="FT20" s="128">
        <f t="shared" si="78"/>
        <v>0</v>
      </c>
      <c r="FU20" s="158">
        <f t="shared" si="79"/>
        <v>0</v>
      </c>
      <c r="FV20" s="122">
        <f t="shared" si="80"/>
        <v>0</v>
      </c>
      <c r="FW20" s="112">
        <f t="shared" si="81"/>
        <v>0</v>
      </c>
      <c r="FX20" s="112">
        <f t="shared" si="82"/>
        <v>0</v>
      </c>
      <c r="FY20" s="112">
        <f t="shared" si="83"/>
        <v>0</v>
      </c>
      <c r="FZ20" s="112">
        <f t="shared" si="84"/>
        <v>0</v>
      </c>
      <c r="GA20" s="114">
        <f t="shared" si="85"/>
        <v>0</v>
      </c>
      <c r="GB20" s="162">
        <f t="shared" si="86"/>
        <v>0</v>
      </c>
      <c r="GC20" s="122">
        <f t="shared" si="87"/>
        <v>0</v>
      </c>
      <c r="GD20" s="112">
        <f t="shared" si="88"/>
        <v>0</v>
      </c>
      <c r="GE20" s="112">
        <f t="shared" si="89"/>
        <v>0</v>
      </c>
      <c r="GF20" s="112">
        <f t="shared" si="90"/>
        <v>0</v>
      </c>
      <c r="GG20" s="114">
        <f t="shared" si="91"/>
        <v>0</v>
      </c>
      <c r="GH20" s="162">
        <f t="shared" si="92"/>
        <v>0</v>
      </c>
      <c r="GI20" s="122">
        <f t="shared" si="93"/>
        <v>0</v>
      </c>
      <c r="GJ20" s="112">
        <f t="shared" si="94"/>
        <v>0</v>
      </c>
      <c r="GK20" s="112">
        <f t="shared" si="95"/>
        <v>0</v>
      </c>
      <c r="GL20" s="112">
        <f t="shared" si="96"/>
        <v>0</v>
      </c>
    </row>
    <row r="21" spans="1:194" ht="20.100000000000001" customHeight="1" x14ac:dyDescent="0.15">
      <c r="A21" s="171" t="str">
        <f t="shared" si="2"/>
        <v>×</v>
      </c>
      <c r="B21" s="5"/>
      <c r="C21" s="8"/>
      <c r="D21" s="6"/>
      <c r="E21" s="165"/>
      <c r="F21" s="5"/>
      <c r="G21" s="11"/>
      <c r="H21" s="222">
        <f t="shared" si="3"/>
        <v>0</v>
      </c>
      <c r="I21" s="207"/>
      <c r="J21" s="206"/>
      <c r="K21" s="203">
        <f t="shared" si="97"/>
        <v>0</v>
      </c>
      <c r="L21" s="204">
        <f t="shared" si="4"/>
        <v>0</v>
      </c>
      <c r="M21" s="205"/>
      <c r="N21" s="206"/>
      <c r="O21" s="203">
        <f t="shared" si="5"/>
        <v>0</v>
      </c>
      <c r="P21" s="207"/>
      <c r="Q21" s="205"/>
      <c r="R21" s="208"/>
      <c r="S21" s="205"/>
      <c r="T21" s="209"/>
      <c r="U21" s="210">
        <f t="shared" si="6"/>
        <v>0</v>
      </c>
      <c r="V21" s="207"/>
      <c r="W21" s="211"/>
      <c r="X21" s="211"/>
      <c r="Y21" s="208"/>
      <c r="Z21" s="208"/>
      <c r="AA21" s="208"/>
      <c r="AB21" s="208"/>
      <c r="AC21" s="205"/>
      <c r="AD21" s="184"/>
      <c r="AE21" s="5">
        <f t="shared" si="7"/>
        <v>0</v>
      </c>
      <c r="AF21" s="8">
        <f t="shared" si="8"/>
        <v>0</v>
      </c>
      <c r="AH21" s="125">
        <f t="shared" si="9"/>
        <v>0</v>
      </c>
      <c r="AI21" s="123"/>
      <c r="AJ21" s="13"/>
      <c r="AK21" s="13"/>
      <c r="AL21" s="13"/>
      <c r="AN21" s="127">
        <f t="shared" si="10"/>
        <v>0</v>
      </c>
      <c r="AO21" s="126">
        <f t="shared" si="11"/>
        <v>0</v>
      </c>
      <c r="AP21" s="154" t="str">
        <f t="shared" si="12"/>
        <v>×</v>
      </c>
      <c r="AQ21" s="155" t="str">
        <f t="shared" si="13"/>
        <v>×</v>
      </c>
      <c r="AR21" s="155" t="str">
        <f t="shared" si="14"/>
        <v>×</v>
      </c>
      <c r="AS21" s="155" t="str">
        <f t="shared" si="15"/>
        <v>×</v>
      </c>
      <c r="AT21" s="155" t="str">
        <f t="shared" si="16"/>
        <v>×</v>
      </c>
      <c r="AU21" s="126">
        <f t="shared" si="17"/>
        <v>0</v>
      </c>
      <c r="AV21" s="155" t="str">
        <f t="shared" si="18"/>
        <v>×</v>
      </c>
      <c r="AW21" s="138"/>
      <c r="AX21" s="138"/>
      <c r="AZ21" s="138"/>
      <c r="BB21" s="138"/>
      <c r="BC21" s="120">
        <f t="shared" si="19"/>
        <v>0</v>
      </c>
      <c r="BD21" s="125">
        <f t="shared" si="20"/>
        <v>0</v>
      </c>
      <c r="BE21" s="131">
        <f t="shared" si="21"/>
        <v>0</v>
      </c>
      <c r="BF21" s="123"/>
      <c r="BG21" s="13"/>
      <c r="BH21" s="13"/>
      <c r="BI21" s="13"/>
      <c r="BJ21" s="13"/>
      <c r="BK21" s="13"/>
      <c r="BL21" s="13"/>
      <c r="BM21" s="13"/>
      <c r="BN21" s="13"/>
      <c r="BO21" s="13"/>
      <c r="BP21" s="13"/>
      <c r="BQ21" s="13"/>
      <c r="BR21" s="13"/>
      <c r="BS21" s="13"/>
      <c r="BT21" s="13"/>
      <c r="BU21" s="13"/>
      <c r="BV21" s="125">
        <f t="shared" si="22"/>
        <v>0</v>
      </c>
      <c r="BW21" s="123"/>
      <c r="BX21" s="13"/>
      <c r="BY21" s="13"/>
      <c r="BZ21" s="13"/>
      <c r="CA21" s="13"/>
      <c r="CB21" s="13"/>
      <c r="CC21" s="13"/>
      <c r="CD21" s="13"/>
      <c r="CE21" s="121"/>
      <c r="CF21" s="13"/>
      <c r="CG21" s="125">
        <f t="shared" si="23"/>
        <v>0</v>
      </c>
      <c r="CH21" s="123"/>
      <c r="CI21" s="13"/>
      <c r="CJ21" s="13"/>
      <c r="CK21" s="13"/>
      <c r="CL21" s="13"/>
      <c r="CM21" s="13"/>
      <c r="CN21" s="13"/>
      <c r="CO21" s="13"/>
      <c r="CP21" s="125">
        <f t="shared" si="24"/>
        <v>0</v>
      </c>
      <c r="CQ21" s="123"/>
      <c r="CR21" s="13"/>
      <c r="CS21" s="13"/>
      <c r="CT21" s="13"/>
      <c r="CU21" s="121"/>
      <c r="CV21" s="13"/>
      <c r="CW21" s="13"/>
      <c r="CX21" s="13"/>
      <c r="CY21" s="11"/>
      <c r="CZ21" s="176" t="str">
        <f t="shared" si="25"/>
        <v/>
      </c>
      <c r="DA21" s="112" t="str">
        <f t="shared" si="26"/>
        <v/>
      </c>
      <c r="DB21" s="112" t="str">
        <f t="shared" si="27"/>
        <v/>
      </c>
      <c r="DC21" s="112" t="str">
        <f t="shared" si="28"/>
        <v/>
      </c>
      <c r="DD21" s="112" t="str">
        <f t="shared" si="29"/>
        <v/>
      </c>
      <c r="DE21" s="112" t="str">
        <f t="shared" si="30"/>
        <v/>
      </c>
      <c r="DF21" s="112" t="str">
        <f t="shared" si="31"/>
        <v/>
      </c>
      <c r="DG21" s="112" t="str">
        <f t="shared" si="32"/>
        <v/>
      </c>
      <c r="DH21" s="112" t="str">
        <f t="shared" si="33"/>
        <v/>
      </c>
      <c r="DI21" s="112" t="str">
        <f t="shared" si="34"/>
        <v/>
      </c>
      <c r="DJ21" s="112" t="str">
        <f t="shared" si="35"/>
        <v/>
      </c>
      <c r="DK21" s="112" t="str">
        <f t="shared" si="36"/>
        <v/>
      </c>
      <c r="DL21" s="112" t="str">
        <f t="shared" si="37"/>
        <v/>
      </c>
      <c r="DN21" s="112" t="str">
        <f t="shared" si="38"/>
        <v>C</v>
      </c>
      <c r="DO21" s="155" t="str">
        <f t="shared" si="39"/>
        <v>×</v>
      </c>
      <c r="DP21" s="112"/>
      <c r="DQ21" s="112" t="str">
        <f t="shared" si="40"/>
        <v/>
      </c>
      <c r="DR21" s="155" t="str">
        <f t="shared" si="41"/>
        <v>○</v>
      </c>
      <c r="DS21" s="112"/>
      <c r="DT21" s="112">
        <f t="shared" si="42"/>
        <v>0</v>
      </c>
      <c r="DU21" s="112">
        <f t="shared" si="43"/>
        <v>0</v>
      </c>
      <c r="DV21" s="170" t="str">
        <f t="shared" si="44"/>
        <v>-</v>
      </c>
      <c r="DW21" s="170" t="str">
        <f t="shared" si="45"/>
        <v>-</v>
      </c>
      <c r="DX21" s="155" t="str">
        <f t="shared" si="46"/>
        <v>○</v>
      </c>
      <c r="DY21" s="155" t="str">
        <f t="shared" si="47"/>
        <v>○</v>
      </c>
      <c r="DZ21" s="112"/>
      <c r="EA21" s="112">
        <f t="shared" si="48"/>
        <v>0</v>
      </c>
      <c r="EB21" s="112">
        <f t="shared" si="49"/>
        <v>0</v>
      </c>
      <c r="EC21" s="112">
        <f t="shared" si="50"/>
        <v>0</v>
      </c>
      <c r="ED21" s="170" t="str">
        <f t="shared" si="51"/>
        <v>-</v>
      </c>
      <c r="EE21" s="112">
        <f t="shared" si="52"/>
        <v>0</v>
      </c>
      <c r="EF21" s="112">
        <f t="shared" si="53"/>
        <v>0</v>
      </c>
      <c r="EG21" s="112">
        <f t="shared" si="54"/>
        <v>0</v>
      </c>
      <c r="EH21" s="170" t="str">
        <f t="shared" si="55"/>
        <v>-</v>
      </c>
      <c r="EI21" s="155" t="str">
        <f t="shared" si="56"/>
        <v>○</v>
      </c>
      <c r="EJ21" s="155" t="str">
        <f t="shared" si="57"/>
        <v>○</v>
      </c>
      <c r="EK21" s="155" t="str">
        <f t="shared" si="58"/>
        <v>○</v>
      </c>
      <c r="EL21" s="155" t="str">
        <f t="shared" si="59"/>
        <v>○</v>
      </c>
      <c r="EM21" s="112"/>
      <c r="EN21" s="112">
        <f t="shared" si="98"/>
        <v>0</v>
      </c>
      <c r="EO21" s="112">
        <f>SUMIFS(土地改良区決済金等支援!R:R,土地改良区決済金等支援!U:U,畑地化支援・定着促進支援!DN21)</f>
        <v>0</v>
      </c>
      <c r="EP21" s="112">
        <f>SUMIFS(土地改良区決済金等支援!S:S,土地改良区決済金等支援!U:U,畑地化支援・定着促進支援!DN21)</f>
        <v>0</v>
      </c>
      <c r="EQ21" s="112">
        <f t="shared" si="60"/>
        <v>0</v>
      </c>
      <c r="ER21" s="112">
        <f>SUMIFS(土地改良区決済金等支援!O:O,土地改良区決済金等支援!U:U,畑地化支援・定着促進支援!DN21)/100</f>
        <v>0</v>
      </c>
      <c r="ES21" s="112">
        <f>SUMIFS(土地改良区決済金等支援!Q:Q,土地改良区決済金等支援!U:U,畑地化支援・定着促進支援!DN21)/100</f>
        <v>0</v>
      </c>
      <c r="ET21" s="155" t="str">
        <f t="shared" si="61"/>
        <v>○</v>
      </c>
      <c r="EU21" s="155" t="str">
        <f t="shared" si="62"/>
        <v>○</v>
      </c>
      <c r="EV21" s="112"/>
      <c r="EW21" s="112">
        <f t="shared" si="63"/>
        <v>0</v>
      </c>
      <c r="EX21" s="112">
        <f t="shared" si="99"/>
        <v>0</v>
      </c>
      <c r="EY21" s="155" t="str">
        <f t="shared" si="64"/>
        <v>○</v>
      </c>
      <c r="EZ21" s="112"/>
      <c r="FA21" s="112"/>
      <c r="FB21" s="112"/>
      <c r="FC21" s="155" t="str">
        <f t="shared" si="65"/>
        <v>○</v>
      </c>
      <c r="FD21" s="155" t="str">
        <f t="shared" si="66"/>
        <v>○</v>
      </c>
      <c r="FE21" s="112"/>
      <c r="FF21" s="112">
        <f t="shared" si="67"/>
        <v>0</v>
      </c>
      <c r="FG21" s="112">
        <f t="shared" si="68"/>
        <v>0</v>
      </c>
      <c r="FH21" s="155" t="str">
        <f t="shared" si="69"/>
        <v>×</v>
      </c>
      <c r="FI21" s="112"/>
      <c r="FJ21" s="112">
        <f t="shared" si="70"/>
        <v>0</v>
      </c>
      <c r="FK21" s="112">
        <f t="shared" si="71"/>
        <v>0</v>
      </c>
      <c r="FL21" s="112">
        <f t="shared" si="72"/>
        <v>0</v>
      </c>
      <c r="FM21" s="112">
        <f t="shared" si="73"/>
        <v>0</v>
      </c>
      <c r="FN21" s="112">
        <f t="shared" si="74"/>
        <v>0</v>
      </c>
      <c r="FO21" s="112">
        <f t="shared" si="75"/>
        <v>0</v>
      </c>
      <c r="FP21" s="112">
        <f t="shared" si="76"/>
        <v>0</v>
      </c>
      <c r="FQ21" s="155" t="str">
        <f t="shared" si="77"/>
        <v>○</v>
      </c>
      <c r="FR21" s="112"/>
      <c r="FT21" s="128">
        <f t="shared" si="78"/>
        <v>0</v>
      </c>
      <c r="FU21" s="158">
        <f t="shared" si="79"/>
        <v>0</v>
      </c>
      <c r="FV21" s="122">
        <f t="shared" si="80"/>
        <v>0</v>
      </c>
      <c r="FW21" s="112">
        <f t="shared" si="81"/>
        <v>0</v>
      </c>
      <c r="FX21" s="112">
        <f t="shared" si="82"/>
        <v>0</v>
      </c>
      <c r="FY21" s="112">
        <f t="shared" si="83"/>
        <v>0</v>
      </c>
      <c r="FZ21" s="112">
        <f t="shared" si="84"/>
        <v>0</v>
      </c>
      <c r="GA21" s="114">
        <f t="shared" si="85"/>
        <v>0</v>
      </c>
      <c r="GB21" s="162">
        <f t="shared" si="86"/>
        <v>0</v>
      </c>
      <c r="GC21" s="122">
        <f t="shared" si="87"/>
        <v>0</v>
      </c>
      <c r="GD21" s="112">
        <f t="shared" si="88"/>
        <v>0</v>
      </c>
      <c r="GE21" s="112">
        <f t="shared" si="89"/>
        <v>0</v>
      </c>
      <c r="GF21" s="112">
        <f t="shared" si="90"/>
        <v>0</v>
      </c>
      <c r="GG21" s="114">
        <f t="shared" si="91"/>
        <v>0</v>
      </c>
      <c r="GH21" s="162">
        <f t="shared" si="92"/>
        <v>0</v>
      </c>
      <c r="GI21" s="122">
        <f t="shared" si="93"/>
        <v>0</v>
      </c>
      <c r="GJ21" s="112">
        <f t="shared" si="94"/>
        <v>0</v>
      </c>
      <c r="GK21" s="112">
        <f t="shared" si="95"/>
        <v>0</v>
      </c>
      <c r="GL21" s="112">
        <f t="shared" si="96"/>
        <v>0</v>
      </c>
    </row>
    <row r="22" spans="1:194" ht="20.100000000000001" customHeight="1" x14ac:dyDescent="0.15">
      <c r="A22" s="171" t="str">
        <f t="shared" si="2"/>
        <v>×</v>
      </c>
      <c r="B22" s="5"/>
      <c r="C22" s="8"/>
      <c r="D22" s="6"/>
      <c r="E22" s="165"/>
      <c r="F22" s="5"/>
      <c r="G22" s="11"/>
      <c r="H22" s="222">
        <f t="shared" si="3"/>
        <v>0</v>
      </c>
      <c r="I22" s="207"/>
      <c r="J22" s="206"/>
      <c r="K22" s="203">
        <f t="shared" si="97"/>
        <v>0</v>
      </c>
      <c r="L22" s="204">
        <f t="shared" si="4"/>
        <v>0</v>
      </c>
      <c r="M22" s="205"/>
      <c r="N22" s="206"/>
      <c r="O22" s="203">
        <f t="shared" si="5"/>
        <v>0</v>
      </c>
      <c r="P22" s="207"/>
      <c r="Q22" s="205"/>
      <c r="R22" s="208"/>
      <c r="S22" s="205"/>
      <c r="T22" s="209"/>
      <c r="U22" s="210">
        <f t="shared" si="6"/>
        <v>0</v>
      </c>
      <c r="V22" s="207"/>
      <c r="W22" s="211"/>
      <c r="X22" s="211"/>
      <c r="Y22" s="208"/>
      <c r="Z22" s="208"/>
      <c r="AA22" s="208"/>
      <c r="AB22" s="208"/>
      <c r="AC22" s="205"/>
      <c r="AD22" s="184"/>
      <c r="AE22" s="5">
        <f t="shared" si="7"/>
        <v>0</v>
      </c>
      <c r="AF22" s="8">
        <f t="shared" si="8"/>
        <v>0</v>
      </c>
      <c r="AH22" s="125">
        <f t="shared" si="9"/>
        <v>0</v>
      </c>
      <c r="AI22" s="123"/>
      <c r="AJ22" s="13"/>
      <c r="AK22" s="13"/>
      <c r="AL22" s="13"/>
      <c r="AN22" s="127">
        <f t="shared" si="10"/>
        <v>0</v>
      </c>
      <c r="AO22" s="126">
        <f t="shared" si="11"/>
        <v>0</v>
      </c>
      <c r="AP22" s="154" t="str">
        <f t="shared" si="12"/>
        <v>×</v>
      </c>
      <c r="AQ22" s="155" t="str">
        <f t="shared" si="13"/>
        <v>×</v>
      </c>
      <c r="AR22" s="155" t="str">
        <f t="shared" si="14"/>
        <v>×</v>
      </c>
      <c r="AS22" s="155" t="str">
        <f t="shared" si="15"/>
        <v>×</v>
      </c>
      <c r="AT22" s="155" t="str">
        <f t="shared" si="16"/>
        <v>×</v>
      </c>
      <c r="AU22" s="126">
        <f t="shared" si="17"/>
        <v>0</v>
      </c>
      <c r="AV22" s="155" t="str">
        <f t="shared" si="18"/>
        <v>×</v>
      </c>
      <c r="AW22" s="138"/>
      <c r="AX22" s="138"/>
      <c r="AZ22" s="138"/>
      <c r="BB22" s="138"/>
      <c r="BC22" s="120">
        <f t="shared" si="19"/>
        <v>0</v>
      </c>
      <c r="BD22" s="125">
        <f t="shared" si="20"/>
        <v>0</v>
      </c>
      <c r="BE22" s="131">
        <f t="shared" si="21"/>
        <v>0</v>
      </c>
      <c r="BF22" s="123"/>
      <c r="BG22" s="13"/>
      <c r="BH22" s="13"/>
      <c r="BI22" s="13"/>
      <c r="BJ22" s="13"/>
      <c r="BK22" s="13"/>
      <c r="BL22" s="13"/>
      <c r="BM22" s="13"/>
      <c r="BN22" s="13"/>
      <c r="BO22" s="13"/>
      <c r="BP22" s="13"/>
      <c r="BQ22" s="13"/>
      <c r="BR22" s="13"/>
      <c r="BS22" s="13"/>
      <c r="BT22" s="13"/>
      <c r="BU22" s="13"/>
      <c r="BV22" s="125">
        <f t="shared" si="22"/>
        <v>0</v>
      </c>
      <c r="BW22" s="123"/>
      <c r="BX22" s="13"/>
      <c r="BY22" s="13"/>
      <c r="BZ22" s="13"/>
      <c r="CA22" s="13"/>
      <c r="CB22" s="13"/>
      <c r="CC22" s="13"/>
      <c r="CD22" s="13"/>
      <c r="CE22" s="121"/>
      <c r="CF22" s="13"/>
      <c r="CG22" s="125">
        <f t="shared" si="23"/>
        <v>0</v>
      </c>
      <c r="CH22" s="123"/>
      <c r="CI22" s="13"/>
      <c r="CJ22" s="13"/>
      <c r="CK22" s="13"/>
      <c r="CL22" s="13"/>
      <c r="CM22" s="13"/>
      <c r="CN22" s="13"/>
      <c r="CO22" s="13"/>
      <c r="CP22" s="125">
        <f t="shared" si="24"/>
        <v>0</v>
      </c>
      <c r="CQ22" s="123"/>
      <c r="CR22" s="13"/>
      <c r="CS22" s="13"/>
      <c r="CT22" s="13"/>
      <c r="CU22" s="121"/>
      <c r="CV22" s="13"/>
      <c r="CW22" s="13"/>
      <c r="CX22" s="13"/>
      <c r="CY22" s="11"/>
      <c r="CZ22" s="176" t="str">
        <f t="shared" si="25"/>
        <v/>
      </c>
      <c r="DA22" s="112" t="str">
        <f t="shared" si="26"/>
        <v/>
      </c>
      <c r="DB22" s="112" t="str">
        <f t="shared" si="27"/>
        <v/>
      </c>
      <c r="DC22" s="112" t="str">
        <f t="shared" si="28"/>
        <v/>
      </c>
      <c r="DD22" s="112" t="str">
        <f t="shared" si="29"/>
        <v/>
      </c>
      <c r="DE22" s="112" t="str">
        <f t="shared" si="30"/>
        <v/>
      </c>
      <c r="DF22" s="112" t="str">
        <f t="shared" si="31"/>
        <v/>
      </c>
      <c r="DG22" s="112" t="str">
        <f t="shared" si="32"/>
        <v/>
      </c>
      <c r="DH22" s="112" t="str">
        <f t="shared" si="33"/>
        <v/>
      </c>
      <c r="DI22" s="112" t="str">
        <f t="shared" si="34"/>
        <v/>
      </c>
      <c r="DJ22" s="112" t="str">
        <f t="shared" si="35"/>
        <v/>
      </c>
      <c r="DK22" s="112" t="str">
        <f t="shared" si="36"/>
        <v/>
      </c>
      <c r="DL22" s="112" t="str">
        <f t="shared" si="37"/>
        <v/>
      </c>
      <c r="DN22" s="112" t="str">
        <f t="shared" si="38"/>
        <v>C</v>
      </c>
      <c r="DO22" s="155" t="str">
        <f t="shared" si="39"/>
        <v>×</v>
      </c>
      <c r="DP22" s="112"/>
      <c r="DQ22" s="112" t="str">
        <f t="shared" si="40"/>
        <v/>
      </c>
      <c r="DR22" s="155" t="str">
        <f t="shared" si="41"/>
        <v>○</v>
      </c>
      <c r="DS22" s="112"/>
      <c r="DT22" s="112">
        <f t="shared" si="42"/>
        <v>0</v>
      </c>
      <c r="DU22" s="112">
        <f t="shared" si="43"/>
        <v>0</v>
      </c>
      <c r="DV22" s="170" t="str">
        <f t="shared" si="44"/>
        <v>-</v>
      </c>
      <c r="DW22" s="170" t="str">
        <f t="shared" si="45"/>
        <v>-</v>
      </c>
      <c r="DX22" s="155" t="str">
        <f t="shared" si="46"/>
        <v>○</v>
      </c>
      <c r="DY22" s="155" t="str">
        <f t="shared" si="47"/>
        <v>○</v>
      </c>
      <c r="DZ22" s="112"/>
      <c r="EA22" s="112">
        <f t="shared" si="48"/>
        <v>0</v>
      </c>
      <c r="EB22" s="112">
        <f t="shared" si="49"/>
        <v>0</v>
      </c>
      <c r="EC22" s="112">
        <f t="shared" si="50"/>
        <v>0</v>
      </c>
      <c r="ED22" s="170" t="str">
        <f t="shared" si="51"/>
        <v>-</v>
      </c>
      <c r="EE22" s="112">
        <f t="shared" si="52"/>
        <v>0</v>
      </c>
      <c r="EF22" s="112">
        <f t="shared" si="53"/>
        <v>0</v>
      </c>
      <c r="EG22" s="112">
        <f t="shared" si="54"/>
        <v>0</v>
      </c>
      <c r="EH22" s="170" t="str">
        <f t="shared" si="55"/>
        <v>-</v>
      </c>
      <c r="EI22" s="155" t="str">
        <f t="shared" si="56"/>
        <v>○</v>
      </c>
      <c r="EJ22" s="155" t="str">
        <f t="shared" si="57"/>
        <v>○</v>
      </c>
      <c r="EK22" s="155" t="str">
        <f t="shared" si="58"/>
        <v>○</v>
      </c>
      <c r="EL22" s="155" t="str">
        <f t="shared" si="59"/>
        <v>○</v>
      </c>
      <c r="EM22" s="112"/>
      <c r="EN22" s="112">
        <f t="shared" si="98"/>
        <v>0</v>
      </c>
      <c r="EO22" s="112">
        <f>SUMIFS(土地改良区決済金等支援!R:R,土地改良区決済金等支援!U:U,畑地化支援・定着促進支援!DN22)</f>
        <v>0</v>
      </c>
      <c r="EP22" s="112">
        <f>SUMIFS(土地改良区決済金等支援!S:S,土地改良区決済金等支援!U:U,畑地化支援・定着促進支援!DN22)</f>
        <v>0</v>
      </c>
      <c r="EQ22" s="112">
        <f t="shared" si="60"/>
        <v>0</v>
      </c>
      <c r="ER22" s="112">
        <f>SUMIFS(土地改良区決済金等支援!O:O,土地改良区決済金等支援!U:U,畑地化支援・定着促進支援!DN22)/100</f>
        <v>0</v>
      </c>
      <c r="ES22" s="112">
        <f>SUMIFS(土地改良区決済金等支援!Q:Q,土地改良区決済金等支援!U:U,畑地化支援・定着促進支援!DN22)/100</f>
        <v>0</v>
      </c>
      <c r="ET22" s="155" t="str">
        <f t="shared" si="61"/>
        <v>○</v>
      </c>
      <c r="EU22" s="155" t="str">
        <f t="shared" si="62"/>
        <v>○</v>
      </c>
      <c r="EV22" s="112"/>
      <c r="EW22" s="112">
        <f t="shared" si="63"/>
        <v>0</v>
      </c>
      <c r="EX22" s="112">
        <f t="shared" si="99"/>
        <v>0</v>
      </c>
      <c r="EY22" s="155" t="str">
        <f t="shared" si="64"/>
        <v>○</v>
      </c>
      <c r="EZ22" s="112"/>
      <c r="FA22" s="112"/>
      <c r="FB22" s="112"/>
      <c r="FC22" s="155" t="str">
        <f t="shared" si="65"/>
        <v>○</v>
      </c>
      <c r="FD22" s="155" t="str">
        <f t="shared" si="66"/>
        <v>○</v>
      </c>
      <c r="FE22" s="112"/>
      <c r="FF22" s="112">
        <f t="shared" si="67"/>
        <v>0</v>
      </c>
      <c r="FG22" s="112">
        <f t="shared" si="68"/>
        <v>0</v>
      </c>
      <c r="FH22" s="155" t="str">
        <f t="shared" si="69"/>
        <v>×</v>
      </c>
      <c r="FI22" s="112"/>
      <c r="FJ22" s="112">
        <f t="shared" si="70"/>
        <v>0</v>
      </c>
      <c r="FK22" s="112">
        <f t="shared" si="71"/>
        <v>0</v>
      </c>
      <c r="FL22" s="112">
        <f t="shared" si="72"/>
        <v>0</v>
      </c>
      <c r="FM22" s="112">
        <f t="shared" si="73"/>
        <v>0</v>
      </c>
      <c r="FN22" s="112">
        <f t="shared" si="74"/>
        <v>0</v>
      </c>
      <c r="FO22" s="112">
        <f t="shared" si="75"/>
        <v>0</v>
      </c>
      <c r="FP22" s="112">
        <f t="shared" si="76"/>
        <v>0</v>
      </c>
      <c r="FQ22" s="155" t="str">
        <f t="shared" si="77"/>
        <v>○</v>
      </c>
      <c r="FR22" s="112"/>
      <c r="FT22" s="128">
        <f t="shared" si="78"/>
        <v>0</v>
      </c>
      <c r="FU22" s="158">
        <f t="shared" si="79"/>
        <v>0</v>
      </c>
      <c r="FV22" s="122">
        <f t="shared" si="80"/>
        <v>0</v>
      </c>
      <c r="FW22" s="112">
        <f t="shared" si="81"/>
        <v>0</v>
      </c>
      <c r="FX22" s="112">
        <f t="shared" si="82"/>
        <v>0</v>
      </c>
      <c r="FY22" s="112">
        <f t="shared" si="83"/>
        <v>0</v>
      </c>
      <c r="FZ22" s="112">
        <f t="shared" si="84"/>
        <v>0</v>
      </c>
      <c r="GA22" s="114">
        <f t="shared" si="85"/>
        <v>0</v>
      </c>
      <c r="GB22" s="162">
        <f t="shared" si="86"/>
        <v>0</v>
      </c>
      <c r="GC22" s="122">
        <f t="shared" si="87"/>
        <v>0</v>
      </c>
      <c r="GD22" s="112">
        <f t="shared" si="88"/>
        <v>0</v>
      </c>
      <c r="GE22" s="112">
        <f t="shared" si="89"/>
        <v>0</v>
      </c>
      <c r="GF22" s="112">
        <f t="shared" si="90"/>
        <v>0</v>
      </c>
      <c r="GG22" s="114">
        <f t="shared" si="91"/>
        <v>0</v>
      </c>
      <c r="GH22" s="162">
        <f t="shared" si="92"/>
        <v>0</v>
      </c>
      <c r="GI22" s="122">
        <f t="shared" si="93"/>
        <v>0</v>
      </c>
      <c r="GJ22" s="112">
        <f t="shared" si="94"/>
        <v>0</v>
      </c>
      <c r="GK22" s="112">
        <f t="shared" si="95"/>
        <v>0</v>
      </c>
      <c r="GL22" s="112">
        <f t="shared" si="96"/>
        <v>0</v>
      </c>
    </row>
    <row r="23" spans="1:194" ht="20.100000000000001" customHeight="1" x14ac:dyDescent="0.15">
      <c r="A23" s="171" t="str">
        <f t="shared" si="2"/>
        <v>×</v>
      </c>
      <c r="B23" s="5"/>
      <c r="C23" s="8"/>
      <c r="D23" s="6"/>
      <c r="E23" s="165"/>
      <c r="F23" s="5"/>
      <c r="G23" s="11"/>
      <c r="H23" s="222">
        <f t="shared" si="3"/>
        <v>0</v>
      </c>
      <c r="I23" s="207"/>
      <c r="J23" s="206"/>
      <c r="K23" s="203">
        <f t="shared" si="97"/>
        <v>0</v>
      </c>
      <c r="L23" s="204">
        <f t="shared" si="4"/>
        <v>0</v>
      </c>
      <c r="M23" s="205"/>
      <c r="N23" s="206"/>
      <c r="O23" s="203">
        <f t="shared" si="5"/>
        <v>0</v>
      </c>
      <c r="P23" s="207"/>
      <c r="Q23" s="205"/>
      <c r="R23" s="208"/>
      <c r="S23" s="205"/>
      <c r="T23" s="209"/>
      <c r="U23" s="210">
        <f t="shared" si="6"/>
        <v>0</v>
      </c>
      <c r="V23" s="207"/>
      <c r="W23" s="211"/>
      <c r="X23" s="211"/>
      <c r="Y23" s="208"/>
      <c r="Z23" s="208"/>
      <c r="AA23" s="208"/>
      <c r="AB23" s="208"/>
      <c r="AC23" s="205"/>
      <c r="AD23" s="184"/>
      <c r="AE23" s="5">
        <f t="shared" si="7"/>
        <v>0</v>
      </c>
      <c r="AF23" s="8">
        <f t="shared" si="8"/>
        <v>0</v>
      </c>
      <c r="AH23" s="125">
        <f t="shared" si="9"/>
        <v>0</v>
      </c>
      <c r="AI23" s="123"/>
      <c r="AJ23" s="13"/>
      <c r="AK23" s="13"/>
      <c r="AL23" s="13"/>
      <c r="AN23" s="127">
        <f t="shared" si="10"/>
        <v>0</v>
      </c>
      <c r="AO23" s="126">
        <f t="shared" si="11"/>
        <v>0</v>
      </c>
      <c r="AP23" s="154" t="str">
        <f t="shared" si="12"/>
        <v>×</v>
      </c>
      <c r="AQ23" s="155" t="str">
        <f t="shared" si="13"/>
        <v>×</v>
      </c>
      <c r="AR23" s="155" t="str">
        <f t="shared" si="14"/>
        <v>×</v>
      </c>
      <c r="AS23" s="155" t="str">
        <f t="shared" si="15"/>
        <v>×</v>
      </c>
      <c r="AT23" s="155" t="str">
        <f t="shared" si="16"/>
        <v>×</v>
      </c>
      <c r="AU23" s="126">
        <f t="shared" si="17"/>
        <v>0</v>
      </c>
      <c r="AV23" s="155" t="str">
        <f t="shared" si="18"/>
        <v>×</v>
      </c>
      <c r="AW23" s="138"/>
      <c r="AX23" s="138"/>
      <c r="AZ23" s="138"/>
      <c r="BB23" s="138"/>
      <c r="BC23" s="120">
        <f t="shared" si="19"/>
        <v>0</v>
      </c>
      <c r="BD23" s="125">
        <f t="shared" si="20"/>
        <v>0</v>
      </c>
      <c r="BE23" s="131">
        <f t="shared" si="21"/>
        <v>0</v>
      </c>
      <c r="BF23" s="123"/>
      <c r="BG23" s="13"/>
      <c r="BH23" s="13"/>
      <c r="BI23" s="13"/>
      <c r="BJ23" s="13"/>
      <c r="BK23" s="13"/>
      <c r="BL23" s="13"/>
      <c r="BM23" s="13"/>
      <c r="BN23" s="13"/>
      <c r="BO23" s="13"/>
      <c r="BP23" s="13"/>
      <c r="BQ23" s="13"/>
      <c r="BR23" s="13"/>
      <c r="BS23" s="13"/>
      <c r="BT23" s="13"/>
      <c r="BU23" s="13"/>
      <c r="BV23" s="125">
        <f t="shared" si="22"/>
        <v>0</v>
      </c>
      <c r="BW23" s="123"/>
      <c r="BX23" s="13"/>
      <c r="BY23" s="13"/>
      <c r="BZ23" s="13"/>
      <c r="CA23" s="13"/>
      <c r="CB23" s="13"/>
      <c r="CC23" s="13"/>
      <c r="CD23" s="13"/>
      <c r="CE23" s="121"/>
      <c r="CF23" s="13"/>
      <c r="CG23" s="125">
        <f t="shared" si="23"/>
        <v>0</v>
      </c>
      <c r="CH23" s="123"/>
      <c r="CI23" s="13"/>
      <c r="CJ23" s="13"/>
      <c r="CK23" s="13"/>
      <c r="CL23" s="13"/>
      <c r="CM23" s="13"/>
      <c r="CN23" s="13"/>
      <c r="CO23" s="13"/>
      <c r="CP23" s="125">
        <f t="shared" si="24"/>
        <v>0</v>
      </c>
      <c r="CQ23" s="123"/>
      <c r="CR23" s="13"/>
      <c r="CS23" s="13"/>
      <c r="CT23" s="13"/>
      <c r="CU23" s="121"/>
      <c r="CV23" s="13"/>
      <c r="CW23" s="13"/>
      <c r="CX23" s="13"/>
      <c r="CY23" s="11"/>
      <c r="CZ23" s="176" t="str">
        <f t="shared" si="25"/>
        <v/>
      </c>
      <c r="DA23" s="112" t="str">
        <f t="shared" si="26"/>
        <v/>
      </c>
      <c r="DB23" s="112" t="str">
        <f t="shared" si="27"/>
        <v/>
      </c>
      <c r="DC23" s="112" t="str">
        <f t="shared" si="28"/>
        <v/>
      </c>
      <c r="DD23" s="112" t="str">
        <f t="shared" si="29"/>
        <v/>
      </c>
      <c r="DE23" s="112" t="str">
        <f t="shared" si="30"/>
        <v/>
      </c>
      <c r="DF23" s="112" t="str">
        <f t="shared" si="31"/>
        <v/>
      </c>
      <c r="DG23" s="112" t="str">
        <f t="shared" si="32"/>
        <v/>
      </c>
      <c r="DH23" s="112" t="str">
        <f t="shared" si="33"/>
        <v/>
      </c>
      <c r="DI23" s="112" t="str">
        <f t="shared" si="34"/>
        <v/>
      </c>
      <c r="DJ23" s="112" t="str">
        <f t="shared" si="35"/>
        <v/>
      </c>
      <c r="DK23" s="112" t="str">
        <f t="shared" si="36"/>
        <v/>
      </c>
      <c r="DL23" s="112" t="str">
        <f t="shared" si="37"/>
        <v/>
      </c>
      <c r="DN23" s="112" t="str">
        <f t="shared" si="38"/>
        <v>C</v>
      </c>
      <c r="DO23" s="155" t="str">
        <f t="shared" si="39"/>
        <v>×</v>
      </c>
      <c r="DP23" s="112"/>
      <c r="DQ23" s="112" t="str">
        <f t="shared" si="40"/>
        <v/>
      </c>
      <c r="DR23" s="155" t="str">
        <f t="shared" si="41"/>
        <v>○</v>
      </c>
      <c r="DS23" s="112"/>
      <c r="DT23" s="112">
        <f t="shared" si="42"/>
        <v>0</v>
      </c>
      <c r="DU23" s="112">
        <f t="shared" si="43"/>
        <v>0</v>
      </c>
      <c r="DV23" s="170" t="str">
        <f t="shared" si="44"/>
        <v>-</v>
      </c>
      <c r="DW23" s="170" t="str">
        <f t="shared" si="45"/>
        <v>-</v>
      </c>
      <c r="DX23" s="155" t="str">
        <f t="shared" si="46"/>
        <v>○</v>
      </c>
      <c r="DY23" s="155" t="str">
        <f t="shared" si="47"/>
        <v>○</v>
      </c>
      <c r="DZ23" s="112"/>
      <c r="EA23" s="112">
        <f t="shared" si="48"/>
        <v>0</v>
      </c>
      <c r="EB23" s="112">
        <f t="shared" si="49"/>
        <v>0</v>
      </c>
      <c r="EC23" s="112">
        <f t="shared" si="50"/>
        <v>0</v>
      </c>
      <c r="ED23" s="170" t="str">
        <f t="shared" si="51"/>
        <v>-</v>
      </c>
      <c r="EE23" s="112">
        <f t="shared" si="52"/>
        <v>0</v>
      </c>
      <c r="EF23" s="112">
        <f t="shared" si="53"/>
        <v>0</v>
      </c>
      <c r="EG23" s="112">
        <f t="shared" si="54"/>
        <v>0</v>
      </c>
      <c r="EH23" s="170" t="str">
        <f t="shared" si="55"/>
        <v>-</v>
      </c>
      <c r="EI23" s="155" t="str">
        <f t="shared" si="56"/>
        <v>○</v>
      </c>
      <c r="EJ23" s="155" t="str">
        <f t="shared" si="57"/>
        <v>○</v>
      </c>
      <c r="EK23" s="155" t="str">
        <f t="shared" si="58"/>
        <v>○</v>
      </c>
      <c r="EL23" s="155" t="str">
        <f t="shared" si="59"/>
        <v>○</v>
      </c>
      <c r="EM23" s="112"/>
      <c r="EN23" s="112">
        <f t="shared" si="98"/>
        <v>0</v>
      </c>
      <c r="EO23" s="112">
        <f>SUMIFS(土地改良区決済金等支援!R:R,土地改良区決済金等支援!U:U,畑地化支援・定着促進支援!DN23)</f>
        <v>0</v>
      </c>
      <c r="EP23" s="112">
        <f>SUMIFS(土地改良区決済金等支援!S:S,土地改良区決済金等支援!U:U,畑地化支援・定着促進支援!DN23)</f>
        <v>0</v>
      </c>
      <c r="EQ23" s="112">
        <f t="shared" si="60"/>
        <v>0</v>
      </c>
      <c r="ER23" s="112">
        <f>SUMIFS(土地改良区決済金等支援!O:O,土地改良区決済金等支援!U:U,畑地化支援・定着促進支援!DN23)/100</f>
        <v>0</v>
      </c>
      <c r="ES23" s="112">
        <f>SUMIFS(土地改良区決済金等支援!Q:Q,土地改良区決済金等支援!U:U,畑地化支援・定着促進支援!DN23)/100</f>
        <v>0</v>
      </c>
      <c r="ET23" s="155" t="str">
        <f t="shared" si="61"/>
        <v>○</v>
      </c>
      <c r="EU23" s="155" t="str">
        <f t="shared" si="62"/>
        <v>○</v>
      </c>
      <c r="EV23" s="112"/>
      <c r="EW23" s="112">
        <f t="shared" si="63"/>
        <v>0</v>
      </c>
      <c r="EX23" s="112">
        <f t="shared" si="99"/>
        <v>0</v>
      </c>
      <c r="EY23" s="155" t="str">
        <f t="shared" si="64"/>
        <v>○</v>
      </c>
      <c r="EZ23" s="112"/>
      <c r="FA23" s="112"/>
      <c r="FB23" s="112"/>
      <c r="FC23" s="155" t="str">
        <f t="shared" si="65"/>
        <v>○</v>
      </c>
      <c r="FD23" s="155" t="str">
        <f t="shared" si="66"/>
        <v>○</v>
      </c>
      <c r="FE23" s="112"/>
      <c r="FF23" s="112">
        <f t="shared" si="67"/>
        <v>0</v>
      </c>
      <c r="FG23" s="112">
        <f t="shared" si="68"/>
        <v>0</v>
      </c>
      <c r="FH23" s="155" t="str">
        <f t="shared" si="69"/>
        <v>×</v>
      </c>
      <c r="FI23" s="112"/>
      <c r="FJ23" s="112">
        <f t="shared" si="70"/>
        <v>0</v>
      </c>
      <c r="FK23" s="112">
        <f t="shared" si="71"/>
        <v>0</v>
      </c>
      <c r="FL23" s="112">
        <f t="shared" si="72"/>
        <v>0</v>
      </c>
      <c r="FM23" s="112">
        <f t="shared" si="73"/>
        <v>0</v>
      </c>
      <c r="FN23" s="112">
        <f t="shared" si="74"/>
        <v>0</v>
      </c>
      <c r="FO23" s="112">
        <f t="shared" si="75"/>
        <v>0</v>
      </c>
      <c r="FP23" s="112">
        <f t="shared" si="76"/>
        <v>0</v>
      </c>
      <c r="FQ23" s="155" t="str">
        <f t="shared" si="77"/>
        <v>○</v>
      </c>
      <c r="FR23" s="112"/>
      <c r="FT23" s="128">
        <f t="shared" si="78"/>
        <v>0</v>
      </c>
      <c r="FU23" s="158">
        <f t="shared" si="79"/>
        <v>0</v>
      </c>
      <c r="FV23" s="122">
        <f t="shared" si="80"/>
        <v>0</v>
      </c>
      <c r="FW23" s="112">
        <f t="shared" si="81"/>
        <v>0</v>
      </c>
      <c r="FX23" s="112">
        <f t="shared" si="82"/>
        <v>0</v>
      </c>
      <c r="FY23" s="112">
        <f t="shared" si="83"/>
        <v>0</v>
      </c>
      <c r="FZ23" s="112">
        <f t="shared" si="84"/>
        <v>0</v>
      </c>
      <c r="GA23" s="114">
        <f t="shared" si="85"/>
        <v>0</v>
      </c>
      <c r="GB23" s="162">
        <f t="shared" si="86"/>
        <v>0</v>
      </c>
      <c r="GC23" s="122">
        <f t="shared" si="87"/>
        <v>0</v>
      </c>
      <c r="GD23" s="112">
        <f t="shared" si="88"/>
        <v>0</v>
      </c>
      <c r="GE23" s="112">
        <f t="shared" si="89"/>
        <v>0</v>
      </c>
      <c r="GF23" s="112">
        <f t="shared" si="90"/>
        <v>0</v>
      </c>
      <c r="GG23" s="114">
        <f t="shared" si="91"/>
        <v>0</v>
      </c>
      <c r="GH23" s="162">
        <f t="shared" si="92"/>
        <v>0</v>
      </c>
      <c r="GI23" s="122">
        <f t="shared" si="93"/>
        <v>0</v>
      </c>
      <c r="GJ23" s="112">
        <f t="shared" si="94"/>
        <v>0</v>
      </c>
      <c r="GK23" s="112">
        <f t="shared" si="95"/>
        <v>0</v>
      </c>
      <c r="GL23" s="112">
        <f t="shared" si="96"/>
        <v>0</v>
      </c>
    </row>
    <row r="24" spans="1:194" ht="20.100000000000001" customHeight="1" x14ac:dyDescent="0.15">
      <c r="A24" s="171" t="str">
        <f t="shared" si="2"/>
        <v>×</v>
      </c>
      <c r="B24" s="5"/>
      <c r="C24" s="8"/>
      <c r="D24" s="6"/>
      <c r="E24" s="165"/>
      <c r="F24" s="5"/>
      <c r="G24" s="11"/>
      <c r="H24" s="222">
        <f t="shared" si="3"/>
        <v>0</v>
      </c>
      <c r="I24" s="207"/>
      <c r="J24" s="206"/>
      <c r="K24" s="203">
        <f t="shared" si="97"/>
        <v>0</v>
      </c>
      <c r="L24" s="204">
        <f t="shared" si="4"/>
        <v>0</v>
      </c>
      <c r="M24" s="205"/>
      <c r="N24" s="206"/>
      <c r="O24" s="203">
        <f t="shared" si="5"/>
        <v>0</v>
      </c>
      <c r="P24" s="207"/>
      <c r="Q24" s="205"/>
      <c r="R24" s="208"/>
      <c r="S24" s="205"/>
      <c r="T24" s="209"/>
      <c r="U24" s="210">
        <f t="shared" si="6"/>
        <v>0</v>
      </c>
      <c r="V24" s="207"/>
      <c r="W24" s="211"/>
      <c r="X24" s="211"/>
      <c r="Y24" s="208"/>
      <c r="Z24" s="208"/>
      <c r="AA24" s="208"/>
      <c r="AB24" s="208"/>
      <c r="AC24" s="205"/>
      <c r="AD24" s="184"/>
      <c r="AE24" s="5">
        <f t="shared" si="7"/>
        <v>0</v>
      </c>
      <c r="AF24" s="8">
        <f t="shared" si="8"/>
        <v>0</v>
      </c>
      <c r="AH24" s="125">
        <f t="shared" si="9"/>
        <v>0</v>
      </c>
      <c r="AI24" s="123"/>
      <c r="AJ24" s="13"/>
      <c r="AK24" s="13"/>
      <c r="AL24" s="13"/>
      <c r="AN24" s="127">
        <f t="shared" si="10"/>
        <v>0</v>
      </c>
      <c r="AO24" s="126">
        <f t="shared" si="11"/>
        <v>0</v>
      </c>
      <c r="AP24" s="154" t="str">
        <f t="shared" si="12"/>
        <v>×</v>
      </c>
      <c r="AQ24" s="155" t="str">
        <f t="shared" si="13"/>
        <v>×</v>
      </c>
      <c r="AR24" s="155" t="str">
        <f t="shared" si="14"/>
        <v>×</v>
      </c>
      <c r="AS24" s="155" t="str">
        <f t="shared" si="15"/>
        <v>×</v>
      </c>
      <c r="AT24" s="155" t="str">
        <f t="shared" si="16"/>
        <v>×</v>
      </c>
      <c r="AU24" s="126">
        <f t="shared" si="17"/>
        <v>0</v>
      </c>
      <c r="AV24" s="155" t="str">
        <f t="shared" si="18"/>
        <v>×</v>
      </c>
      <c r="AW24" s="138"/>
      <c r="AX24" s="138"/>
      <c r="AZ24" s="138"/>
      <c r="BB24" s="138"/>
      <c r="BC24" s="120">
        <f t="shared" si="19"/>
        <v>0</v>
      </c>
      <c r="BD24" s="125">
        <f t="shared" si="20"/>
        <v>0</v>
      </c>
      <c r="BE24" s="131">
        <f t="shared" si="21"/>
        <v>0</v>
      </c>
      <c r="BF24" s="123"/>
      <c r="BG24" s="13"/>
      <c r="BH24" s="13"/>
      <c r="BI24" s="13"/>
      <c r="BJ24" s="13"/>
      <c r="BK24" s="13"/>
      <c r="BL24" s="13"/>
      <c r="BM24" s="13"/>
      <c r="BN24" s="13"/>
      <c r="BO24" s="13"/>
      <c r="BP24" s="13"/>
      <c r="BQ24" s="13"/>
      <c r="BR24" s="13"/>
      <c r="BS24" s="13"/>
      <c r="BT24" s="13"/>
      <c r="BU24" s="13"/>
      <c r="BV24" s="125">
        <f t="shared" si="22"/>
        <v>0</v>
      </c>
      <c r="BW24" s="123"/>
      <c r="BX24" s="13"/>
      <c r="BY24" s="13"/>
      <c r="BZ24" s="13"/>
      <c r="CA24" s="13"/>
      <c r="CB24" s="13"/>
      <c r="CC24" s="13"/>
      <c r="CD24" s="13"/>
      <c r="CE24" s="121"/>
      <c r="CF24" s="13"/>
      <c r="CG24" s="125">
        <f t="shared" si="23"/>
        <v>0</v>
      </c>
      <c r="CH24" s="123"/>
      <c r="CI24" s="13"/>
      <c r="CJ24" s="13"/>
      <c r="CK24" s="13"/>
      <c r="CL24" s="13"/>
      <c r="CM24" s="13"/>
      <c r="CN24" s="13"/>
      <c r="CO24" s="13"/>
      <c r="CP24" s="125">
        <f t="shared" si="24"/>
        <v>0</v>
      </c>
      <c r="CQ24" s="123"/>
      <c r="CR24" s="13"/>
      <c r="CS24" s="13"/>
      <c r="CT24" s="13"/>
      <c r="CU24" s="121"/>
      <c r="CV24" s="13"/>
      <c r="CW24" s="13"/>
      <c r="CX24" s="13"/>
      <c r="CY24" s="11"/>
      <c r="CZ24" s="176" t="str">
        <f t="shared" si="25"/>
        <v/>
      </c>
      <c r="DA24" s="112" t="str">
        <f t="shared" si="26"/>
        <v/>
      </c>
      <c r="DB24" s="112" t="str">
        <f t="shared" si="27"/>
        <v/>
      </c>
      <c r="DC24" s="112" t="str">
        <f t="shared" si="28"/>
        <v/>
      </c>
      <c r="DD24" s="112" t="str">
        <f t="shared" si="29"/>
        <v/>
      </c>
      <c r="DE24" s="112" t="str">
        <f t="shared" si="30"/>
        <v/>
      </c>
      <c r="DF24" s="112" t="str">
        <f t="shared" si="31"/>
        <v/>
      </c>
      <c r="DG24" s="112" t="str">
        <f t="shared" si="32"/>
        <v/>
      </c>
      <c r="DH24" s="112" t="str">
        <f t="shared" si="33"/>
        <v/>
      </c>
      <c r="DI24" s="112" t="str">
        <f t="shared" si="34"/>
        <v/>
      </c>
      <c r="DJ24" s="112" t="str">
        <f t="shared" si="35"/>
        <v/>
      </c>
      <c r="DK24" s="112" t="str">
        <f t="shared" si="36"/>
        <v/>
      </c>
      <c r="DL24" s="112" t="str">
        <f t="shared" si="37"/>
        <v/>
      </c>
      <c r="DN24" s="112" t="str">
        <f t="shared" si="38"/>
        <v>C</v>
      </c>
      <c r="DO24" s="155" t="str">
        <f t="shared" si="39"/>
        <v>×</v>
      </c>
      <c r="DP24" s="112"/>
      <c r="DQ24" s="112" t="str">
        <f t="shared" si="40"/>
        <v/>
      </c>
      <c r="DR24" s="155" t="str">
        <f t="shared" si="41"/>
        <v>○</v>
      </c>
      <c r="DS24" s="112"/>
      <c r="DT24" s="112">
        <f t="shared" si="42"/>
        <v>0</v>
      </c>
      <c r="DU24" s="112">
        <f t="shared" si="43"/>
        <v>0</v>
      </c>
      <c r="DV24" s="170" t="str">
        <f t="shared" si="44"/>
        <v>-</v>
      </c>
      <c r="DW24" s="170" t="str">
        <f t="shared" si="45"/>
        <v>-</v>
      </c>
      <c r="DX24" s="155" t="str">
        <f t="shared" si="46"/>
        <v>○</v>
      </c>
      <c r="DY24" s="155" t="str">
        <f t="shared" si="47"/>
        <v>○</v>
      </c>
      <c r="DZ24" s="112"/>
      <c r="EA24" s="112">
        <f t="shared" si="48"/>
        <v>0</v>
      </c>
      <c r="EB24" s="112">
        <f t="shared" si="49"/>
        <v>0</v>
      </c>
      <c r="EC24" s="112">
        <f t="shared" si="50"/>
        <v>0</v>
      </c>
      <c r="ED24" s="170" t="str">
        <f t="shared" si="51"/>
        <v>-</v>
      </c>
      <c r="EE24" s="112">
        <f t="shared" si="52"/>
        <v>0</v>
      </c>
      <c r="EF24" s="112">
        <f t="shared" si="53"/>
        <v>0</v>
      </c>
      <c r="EG24" s="112">
        <f t="shared" si="54"/>
        <v>0</v>
      </c>
      <c r="EH24" s="170" t="str">
        <f t="shared" si="55"/>
        <v>-</v>
      </c>
      <c r="EI24" s="155" t="str">
        <f t="shared" si="56"/>
        <v>○</v>
      </c>
      <c r="EJ24" s="155" t="str">
        <f t="shared" si="57"/>
        <v>○</v>
      </c>
      <c r="EK24" s="155" t="str">
        <f t="shared" si="58"/>
        <v>○</v>
      </c>
      <c r="EL24" s="155" t="str">
        <f t="shared" si="59"/>
        <v>○</v>
      </c>
      <c r="EM24" s="112"/>
      <c r="EN24" s="112">
        <f t="shared" si="98"/>
        <v>0</v>
      </c>
      <c r="EO24" s="112">
        <f>SUMIFS(土地改良区決済金等支援!R:R,土地改良区決済金等支援!U:U,畑地化支援・定着促進支援!DN24)</f>
        <v>0</v>
      </c>
      <c r="EP24" s="112">
        <f>SUMIFS(土地改良区決済金等支援!S:S,土地改良区決済金等支援!U:U,畑地化支援・定着促進支援!DN24)</f>
        <v>0</v>
      </c>
      <c r="EQ24" s="112">
        <f t="shared" si="60"/>
        <v>0</v>
      </c>
      <c r="ER24" s="112">
        <f>SUMIFS(土地改良区決済金等支援!O:O,土地改良区決済金等支援!U:U,畑地化支援・定着促進支援!DN24)/100</f>
        <v>0</v>
      </c>
      <c r="ES24" s="112">
        <f>SUMIFS(土地改良区決済金等支援!Q:Q,土地改良区決済金等支援!U:U,畑地化支援・定着促進支援!DN24)/100</f>
        <v>0</v>
      </c>
      <c r="ET24" s="155" t="str">
        <f t="shared" si="61"/>
        <v>○</v>
      </c>
      <c r="EU24" s="155" t="str">
        <f t="shared" si="62"/>
        <v>○</v>
      </c>
      <c r="EV24" s="112"/>
      <c r="EW24" s="112">
        <f t="shared" si="63"/>
        <v>0</v>
      </c>
      <c r="EX24" s="112">
        <f t="shared" si="99"/>
        <v>0</v>
      </c>
      <c r="EY24" s="155" t="str">
        <f t="shared" si="64"/>
        <v>○</v>
      </c>
      <c r="EZ24" s="112"/>
      <c r="FA24" s="112"/>
      <c r="FB24" s="112"/>
      <c r="FC24" s="155" t="str">
        <f t="shared" si="65"/>
        <v>○</v>
      </c>
      <c r="FD24" s="155" t="str">
        <f t="shared" si="66"/>
        <v>○</v>
      </c>
      <c r="FE24" s="112"/>
      <c r="FF24" s="112">
        <f t="shared" si="67"/>
        <v>0</v>
      </c>
      <c r="FG24" s="112">
        <f t="shared" si="68"/>
        <v>0</v>
      </c>
      <c r="FH24" s="155" t="str">
        <f t="shared" si="69"/>
        <v>×</v>
      </c>
      <c r="FI24" s="112"/>
      <c r="FJ24" s="112">
        <f t="shared" si="70"/>
        <v>0</v>
      </c>
      <c r="FK24" s="112">
        <f t="shared" si="71"/>
        <v>0</v>
      </c>
      <c r="FL24" s="112">
        <f t="shared" si="72"/>
        <v>0</v>
      </c>
      <c r="FM24" s="112">
        <f t="shared" si="73"/>
        <v>0</v>
      </c>
      <c r="FN24" s="112">
        <f t="shared" si="74"/>
        <v>0</v>
      </c>
      <c r="FO24" s="112">
        <f t="shared" si="75"/>
        <v>0</v>
      </c>
      <c r="FP24" s="112">
        <f t="shared" si="76"/>
        <v>0</v>
      </c>
      <c r="FQ24" s="155" t="str">
        <f t="shared" si="77"/>
        <v>○</v>
      </c>
      <c r="FR24" s="112"/>
      <c r="FT24" s="128">
        <f t="shared" si="78"/>
        <v>0</v>
      </c>
      <c r="FU24" s="158">
        <f t="shared" si="79"/>
        <v>0</v>
      </c>
      <c r="FV24" s="122">
        <f t="shared" si="80"/>
        <v>0</v>
      </c>
      <c r="FW24" s="112">
        <f t="shared" si="81"/>
        <v>0</v>
      </c>
      <c r="FX24" s="112">
        <f t="shared" si="82"/>
        <v>0</v>
      </c>
      <c r="FY24" s="112">
        <f t="shared" si="83"/>
        <v>0</v>
      </c>
      <c r="FZ24" s="112">
        <f t="shared" si="84"/>
        <v>0</v>
      </c>
      <c r="GA24" s="114">
        <f t="shared" si="85"/>
        <v>0</v>
      </c>
      <c r="GB24" s="162">
        <f t="shared" si="86"/>
        <v>0</v>
      </c>
      <c r="GC24" s="122">
        <f t="shared" si="87"/>
        <v>0</v>
      </c>
      <c r="GD24" s="112">
        <f t="shared" si="88"/>
        <v>0</v>
      </c>
      <c r="GE24" s="112">
        <f t="shared" si="89"/>
        <v>0</v>
      </c>
      <c r="GF24" s="112">
        <f t="shared" si="90"/>
        <v>0</v>
      </c>
      <c r="GG24" s="114">
        <f t="shared" si="91"/>
        <v>0</v>
      </c>
      <c r="GH24" s="162">
        <f t="shared" si="92"/>
        <v>0</v>
      </c>
      <c r="GI24" s="122">
        <f t="shared" si="93"/>
        <v>0</v>
      </c>
      <c r="GJ24" s="112">
        <f t="shared" si="94"/>
        <v>0</v>
      </c>
      <c r="GK24" s="112">
        <f t="shared" si="95"/>
        <v>0</v>
      </c>
      <c r="GL24" s="112">
        <f t="shared" si="96"/>
        <v>0</v>
      </c>
    </row>
    <row r="25" spans="1:194" ht="20.100000000000001" customHeight="1" x14ac:dyDescent="0.15">
      <c r="A25" s="171" t="str">
        <f t="shared" si="2"/>
        <v>×</v>
      </c>
      <c r="B25" s="5"/>
      <c r="C25" s="8"/>
      <c r="D25" s="6"/>
      <c r="E25" s="165"/>
      <c r="F25" s="5"/>
      <c r="G25" s="11"/>
      <c r="H25" s="222">
        <f t="shared" si="3"/>
        <v>0</v>
      </c>
      <c r="I25" s="207"/>
      <c r="J25" s="206"/>
      <c r="K25" s="203">
        <f t="shared" si="97"/>
        <v>0</v>
      </c>
      <c r="L25" s="204">
        <f t="shared" si="4"/>
        <v>0</v>
      </c>
      <c r="M25" s="205"/>
      <c r="N25" s="206"/>
      <c r="O25" s="203">
        <f t="shared" si="5"/>
        <v>0</v>
      </c>
      <c r="P25" s="207"/>
      <c r="Q25" s="205"/>
      <c r="R25" s="208"/>
      <c r="S25" s="205"/>
      <c r="T25" s="209"/>
      <c r="U25" s="210">
        <f t="shared" si="6"/>
        <v>0</v>
      </c>
      <c r="V25" s="207"/>
      <c r="W25" s="211"/>
      <c r="X25" s="211"/>
      <c r="Y25" s="208"/>
      <c r="Z25" s="208"/>
      <c r="AA25" s="208"/>
      <c r="AB25" s="208"/>
      <c r="AC25" s="205"/>
      <c r="AD25" s="184"/>
      <c r="AE25" s="5">
        <f t="shared" si="7"/>
        <v>0</v>
      </c>
      <c r="AF25" s="8">
        <f t="shared" si="8"/>
        <v>0</v>
      </c>
      <c r="AH25" s="125">
        <f t="shared" si="9"/>
        <v>0</v>
      </c>
      <c r="AI25" s="123"/>
      <c r="AJ25" s="13"/>
      <c r="AK25" s="13"/>
      <c r="AL25" s="13"/>
      <c r="AN25" s="127">
        <f t="shared" si="10"/>
        <v>0</v>
      </c>
      <c r="AO25" s="126">
        <f t="shared" si="11"/>
        <v>0</v>
      </c>
      <c r="AP25" s="154" t="str">
        <f t="shared" si="12"/>
        <v>×</v>
      </c>
      <c r="AQ25" s="155" t="str">
        <f t="shared" si="13"/>
        <v>×</v>
      </c>
      <c r="AR25" s="155" t="str">
        <f t="shared" si="14"/>
        <v>×</v>
      </c>
      <c r="AS25" s="155" t="str">
        <f t="shared" si="15"/>
        <v>×</v>
      </c>
      <c r="AT25" s="155" t="str">
        <f t="shared" si="16"/>
        <v>×</v>
      </c>
      <c r="AU25" s="126">
        <f t="shared" si="17"/>
        <v>0</v>
      </c>
      <c r="AV25" s="155" t="str">
        <f t="shared" si="18"/>
        <v>×</v>
      </c>
      <c r="AW25" s="138"/>
      <c r="AX25" s="138"/>
      <c r="AZ25" s="138"/>
      <c r="BB25" s="138"/>
      <c r="BC25" s="120">
        <f t="shared" si="19"/>
        <v>0</v>
      </c>
      <c r="BD25" s="125">
        <f t="shared" si="20"/>
        <v>0</v>
      </c>
      <c r="BE25" s="131">
        <f t="shared" si="21"/>
        <v>0</v>
      </c>
      <c r="BF25" s="123"/>
      <c r="BG25" s="13"/>
      <c r="BH25" s="13"/>
      <c r="BI25" s="13"/>
      <c r="BJ25" s="13"/>
      <c r="BK25" s="13"/>
      <c r="BL25" s="13"/>
      <c r="BM25" s="13"/>
      <c r="BN25" s="13"/>
      <c r="BO25" s="13"/>
      <c r="BP25" s="13"/>
      <c r="BQ25" s="13"/>
      <c r="BR25" s="13"/>
      <c r="BS25" s="13"/>
      <c r="BT25" s="13"/>
      <c r="BU25" s="13"/>
      <c r="BV25" s="125">
        <f t="shared" si="22"/>
        <v>0</v>
      </c>
      <c r="BW25" s="123"/>
      <c r="BX25" s="13"/>
      <c r="BY25" s="13"/>
      <c r="BZ25" s="13"/>
      <c r="CA25" s="13"/>
      <c r="CB25" s="13"/>
      <c r="CC25" s="13"/>
      <c r="CD25" s="13"/>
      <c r="CE25" s="121"/>
      <c r="CF25" s="13"/>
      <c r="CG25" s="125">
        <f t="shared" si="23"/>
        <v>0</v>
      </c>
      <c r="CH25" s="123"/>
      <c r="CI25" s="13"/>
      <c r="CJ25" s="13"/>
      <c r="CK25" s="13"/>
      <c r="CL25" s="13"/>
      <c r="CM25" s="13"/>
      <c r="CN25" s="13"/>
      <c r="CO25" s="13"/>
      <c r="CP25" s="125">
        <f t="shared" si="24"/>
        <v>0</v>
      </c>
      <c r="CQ25" s="123"/>
      <c r="CR25" s="13"/>
      <c r="CS25" s="13"/>
      <c r="CT25" s="13"/>
      <c r="CU25" s="121"/>
      <c r="CV25" s="13"/>
      <c r="CW25" s="13"/>
      <c r="CX25" s="13"/>
      <c r="CY25" s="11"/>
      <c r="CZ25" s="176" t="str">
        <f t="shared" si="25"/>
        <v/>
      </c>
      <c r="DA25" s="112" t="str">
        <f t="shared" si="26"/>
        <v/>
      </c>
      <c r="DB25" s="112" t="str">
        <f t="shared" si="27"/>
        <v/>
      </c>
      <c r="DC25" s="112" t="str">
        <f t="shared" si="28"/>
        <v/>
      </c>
      <c r="DD25" s="112" t="str">
        <f t="shared" si="29"/>
        <v/>
      </c>
      <c r="DE25" s="112" t="str">
        <f t="shared" si="30"/>
        <v/>
      </c>
      <c r="DF25" s="112" t="str">
        <f t="shared" si="31"/>
        <v/>
      </c>
      <c r="DG25" s="112" t="str">
        <f t="shared" si="32"/>
        <v/>
      </c>
      <c r="DH25" s="112" t="str">
        <f t="shared" si="33"/>
        <v/>
      </c>
      <c r="DI25" s="112" t="str">
        <f t="shared" si="34"/>
        <v/>
      </c>
      <c r="DJ25" s="112" t="str">
        <f t="shared" si="35"/>
        <v/>
      </c>
      <c r="DK25" s="112" t="str">
        <f t="shared" si="36"/>
        <v/>
      </c>
      <c r="DL25" s="112" t="str">
        <f t="shared" si="37"/>
        <v/>
      </c>
      <c r="DN25" s="112" t="str">
        <f t="shared" si="38"/>
        <v>C</v>
      </c>
      <c r="DO25" s="155" t="str">
        <f t="shared" si="39"/>
        <v>×</v>
      </c>
      <c r="DP25" s="112"/>
      <c r="DQ25" s="112" t="str">
        <f t="shared" si="40"/>
        <v/>
      </c>
      <c r="DR25" s="155" t="str">
        <f t="shared" si="41"/>
        <v>○</v>
      </c>
      <c r="DS25" s="112"/>
      <c r="DT25" s="112">
        <f t="shared" si="42"/>
        <v>0</v>
      </c>
      <c r="DU25" s="112">
        <f t="shared" si="43"/>
        <v>0</v>
      </c>
      <c r="DV25" s="170" t="str">
        <f t="shared" si="44"/>
        <v>-</v>
      </c>
      <c r="DW25" s="170" t="str">
        <f t="shared" si="45"/>
        <v>-</v>
      </c>
      <c r="DX25" s="155" t="str">
        <f t="shared" si="46"/>
        <v>○</v>
      </c>
      <c r="DY25" s="155" t="str">
        <f t="shared" si="47"/>
        <v>○</v>
      </c>
      <c r="DZ25" s="112"/>
      <c r="EA25" s="112">
        <f t="shared" si="48"/>
        <v>0</v>
      </c>
      <c r="EB25" s="112">
        <f t="shared" si="49"/>
        <v>0</v>
      </c>
      <c r="EC25" s="112">
        <f t="shared" si="50"/>
        <v>0</v>
      </c>
      <c r="ED25" s="170" t="str">
        <f t="shared" si="51"/>
        <v>-</v>
      </c>
      <c r="EE25" s="112">
        <f t="shared" si="52"/>
        <v>0</v>
      </c>
      <c r="EF25" s="112">
        <f t="shared" si="53"/>
        <v>0</v>
      </c>
      <c r="EG25" s="112">
        <f t="shared" si="54"/>
        <v>0</v>
      </c>
      <c r="EH25" s="170" t="str">
        <f t="shared" si="55"/>
        <v>-</v>
      </c>
      <c r="EI25" s="155" t="str">
        <f t="shared" si="56"/>
        <v>○</v>
      </c>
      <c r="EJ25" s="155" t="str">
        <f t="shared" si="57"/>
        <v>○</v>
      </c>
      <c r="EK25" s="155" t="str">
        <f t="shared" si="58"/>
        <v>○</v>
      </c>
      <c r="EL25" s="155" t="str">
        <f t="shared" si="59"/>
        <v>○</v>
      </c>
      <c r="EM25" s="112"/>
      <c r="EN25" s="112">
        <f t="shared" si="98"/>
        <v>0</v>
      </c>
      <c r="EO25" s="112">
        <f>SUMIFS(土地改良区決済金等支援!R:R,土地改良区決済金等支援!U:U,畑地化支援・定着促進支援!DN25)</f>
        <v>0</v>
      </c>
      <c r="EP25" s="112">
        <f>SUMIFS(土地改良区決済金等支援!S:S,土地改良区決済金等支援!U:U,畑地化支援・定着促進支援!DN25)</f>
        <v>0</v>
      </c>
      <c r="EQ25" s="112">
        <f t="shared" si="60"/>
        <v>0</v>
      </c>
      <c r="ER25" s="112">
        <f>SUMIFS(土地改良区決済金等支援!O:O,土地改良区決済金等支援!U:U,畑地化支援・定着促進支援!DN25)/100</f>
        <v>0</v>
      </c>
      <c r="ES25" s="112">
        <f>SUMIFS(土地改良区決済金等支援!Q:Q,土地改良区決済金等支援!U:U,畑地化支援・定着促進支援!DN25)/100</f>
        <v>0</v>
      </c>
      <c r="ET25" s="155" t="str">
        <f t="shared" si="61"/>
        <v>○</v>
      </c>
      <c r="EU25" s="155" t="str">
        <f t="shared" si="62"/>
        <v>○</v>
      </c>
      <c r="EV25" s="112"/>
      <c r="EW25" s="112">
        <f t="shared" si="63"/>
        <v>0</v>
      </c>
      <c r="EX25" s="112">
        <f t="shared" si="99"/>
        <v>0</v>
      </c>
      <c r="EY25" s="155" t="str">
        <f t="shared" si="64"/>
        <v>○</v>
      </c>
      <c r="EZ25" s="112"/>
      <c r="FA25" s="112"/>
      <c r="FB25" s="112"/>
      <c r="FC25" s="155" t="str">
        <f t="shared" si="65"/>
        <v>○</v>
      </c>
      <c r="FD25" s="155" t="str">
        <f t="shared" si="66"/>
        <v>○</v>
      </c>
      <c r="FE25" s="112"/>
      <c r="FF25" s="112">
        <f t="shared" si="67"/>
        <v>0</v>
      </c>
      <c r="FG25" s="112">
        <f t="shared" si="68"/>
        <v>0</v>
      </c>
      <c r="FH25" s="155" t="str">
        <f t="shared" si="69"/>
        <v>×</v>
      </c>
      <c r="FI25" s="112"/>
      <c r="FJ25" s="112">
        <f t="shared" si="70"/>
        <v>0</v>
      </c>
      <c r="FK25" s="112">
        <f t="shared" si="71"/>
        <v>0</v>
      </c>
      <c r="FL25" s="112">
        <f t="shared" si="72"/>
        <v>0</v>
      </c>
      <c r="FM25" s="112">
        <f t="shared" si="73"/>
        <v>0</v>
      </c>
      <c r="FN25" s="112">
        <f t="shared" si="74"/>
        <v>0</v>
      </c>
      <c r="FO25" s="112">
        <f t="shared" si="75"/>
        <v>0</v>
      </c>
      <c r="FP25" s="112">
        <f t="shared" si="76"/>
        <v>0</v>
      </c>
      <c r="FQ25" s="155" t="str">
        <f t="shared" si="77"/>
        <v>○</v>
      </c>
      <c r="FR25" s="112"/>
      <c r="FT25" s="128">
        <f t="shared" si="78"/>
        <v>0</v>
      </c>
      <c r="FU25" s="158">
        <f t="shared" si="79"/>
        <v>0</v>
      </c>
      <c r="FV25" s="122">
        <f t="shared" si="80"/>
        <v>0</v>
      </c>
      <c r="FW25" s="112">
        <f t="shared" si="81"/>
        <v>0</v>
      </c>
      <c r="FX25" s="112">
        <f t="shared" si="82"/>
        <v>0</v>
      </c>
      <c r="FY25" s="112">
        <f t="shared" si="83"/>
        <v>0</v>
      </c>
      <c r="FZ25" s="112">
        <f t="shared" si="84"/>
        <v>0</v>
      </c>
      <c r="GA25" s="114">
        <f t="shared" si="85"/>
        <v>0</v>
      </c>
      <c r="GB25" s="162">
        <f t="shared" si="86"/>
        <v>0</v>
      </c>
      <c r="GC25" s="122">
        <f t="shared" si="87"/>
        <v>0</v>
      </c>
      <c r="GD25" s="112">
        <f t="shared" si="88"/>
        <v>0</v>
      </c>
      <c r="GE25" s="112">
        <f t="shared" si="89"/>
        <v>0</v>
      </c>
      <c r="GF25" s="112">
        <f t="shared" si="90"/>
        <v>0</v>
      </c>
      <c r="GG25" s="114">
        <f t="shared" si="91"/>
        <v>0</v>
      </c>
      <c r="GH25" s="162">
        <f t="shared" si="92"/>
        <v>0</v>
      </c>
      <c r="GI25" s="122">
        <f t="shared" si="93"/>
        <v>0</v>
      </c>
      <c r="GJ25" s="112">
        <f t="shared" si="94"/>
        <v>0</v>
      </c>
      <c r="GK25" s="112">
        <f t="shared" si="95"/>
        <v>0</v>
      </c>
      <c r="GL25" s="112">
        <f t="shared" si="96"/>
        <v>0</v>
      </c>
    </row>
    <row r="26" spans="1:194" ht="20.100000000000001" customHeight="1" x14ac:dyDescent="0.15">
      <c r="A26" s="171" t="str">
        <f t="shared" si="2"/>
        <v>×</v>
      </c>
      <c r="B26" s="5"/>
      <c r="C26" s="8"/>
      <c r="D26" s="6"/>
      <c r="E26" s="165"/>
      <c r="F26" s="5"/>
      <c r="G26" s="11"/>
      <c r="H26" s="222">
        <f t="shared" si="3"/>
        <v>0</v>
      </c>
      <c r="I26" s="207"/>
      <c r="J26" s="206"/>
      <c r="K26" s="203">
        <f t="shared" si="97"/>
        <v>0</v>
      </c>
      <c r="L26" s="204">
        <f t="shared" si="4"/>
        <v>0</v>
      </c>
      <c r="M26" s="205"/>
      <c r="N26" s="206"/>
      <c r="O26" s="203">
        <f t="shared" si="5"/>
        <v>0</v>
      </c>
      <c r="P26" s="207"/>
      <c r="Q26" s="205"/>
      <c r="R26" s="208"/>
      <c r="S26" s="205"/>
      <c r="T26" s="209"/>
      <c r="U26" s="210">
        <f t="shared" si="6"/>
        <v>0</v>
      </c>
      <c r="V26" s="207"/>
      <c r="W26" s="211"/>
      <c r="X26" s="211"/>
      <c r="Y26" s="208"/>
      <c r="Z26" s="208"/>
      <c r="AA26" s="208"/>
      <c r="AB26" s="208"/>
      <c r="AC26" s="205"/>
      <c r="AD26" s="184"/>
      <c r="AE26" s="5">
        <f t="shared" si="7"/>
        <v>0</v>
      </c>
      <c r="AF26" s="8">
        <f t="shared" si="8"/>
        <v>0</v>
      </c>
      <c r="AH26" s="125">
        <f t="shared" si="9"/>
        <v>0</v>
      </c>
      <c r="AI26" s="123"/>
      <c r="AJ26" s="13"/>
      <c r="AK26" s="13"/>
      <c r="AL26" s="13"/>
      <c r="AN26" s="127">
        <f t="shared" si="10"/>
        <v>0</v>
      </c>
      <c r="AO26" s="126">
        <f t="shared" si="11"/>
        <v>0</v>
      </c>
      <c r="AP26" s="154" t="str">
        <f t="shared" si="12"/>
        <v>×</v>
      </c>
      <c r="AQ26" s="155" t="str">
        <f t="shared" si="13"/>
        <v>×</v>
      </c>
      <c r="AR26" s="155" t="str">
        <f t="shared" si="14"/>
        <v>×</v>
      </c>
      <c r="AS26" s="155" t="str">
        <f t="shared" si="15"/>
        <v>×</v>
      </c>
      <c r="AT26" s="155" t="str">
        <f t="shared" si="16"/>
        <v>×</v>
      </c>
      <c r="AU26" s="126">
        <f t="shared" si="17"/>
        <v>0</v>
      </c>
      <c r="AV26" s="155" t="str">
        <f t="shared" si="18"/>
        <v>×</v>
      </c>
      <c r="AW26" s="138"/>
      <c r="AX26" s="138"/>
      <c r="AZ26" s="138"/>
      <c r="BB26" s="138"/>
      <c r="BC26" s="120">
        <f t="shared" si="19"/>
        <v>0</v>
      </c>
      <c r="BD26" s="125">
        <f t="shared" si="20"/>
        <v>0</v>
      </c>
      <c r="BE26" s="131">
        <f t="shared" si="21"/>
        <v>0</v>
      </c>
      <c r="BF26" s="123"/>
      <c r="BG26" s="13"/>
      <c r="BH26" s="13"/>
      <c r="BI26" s="13"/>
      <c r="BJ26" s="13"/>
      <c r="BK26" s="13"/>
      <c r="BL26" s="13"/>
      <c r="BM26" s="13"/>
      <c r="BN26" s="13"/>
      <c r="BO26" s="13"/>
      <c r="BP26" s="13"/>
      <c r="BQ26" s="13"/>
      <c r="BR26" s="13"/>
      <c r="BS26" s="13"/>
      <c r="BT26" s="13"/>
      <c r="BU26" s="13"/>
      <c r="BV26" s="125">
        <f t="shared" si="22"/>
        <v>0</v>
      </c>
      <c r="BW26" s="123"/>
      <c r="BX26" s="13"/>
      <c r="BY26" s="13"/>
      <c r="BZ26" s="13"/>
      <c r="CA26" s="13"/>
      <c r="CB26" s="13"/>
      <c r="CC26" s="13"/>
      <c r="CD26" s="13"/>
      <c r="CE26" s="121"/>
      <c r="CF26" s="13"/>
      <c r="CG26" s="125">
        <f t="shared" si="23"/>
        <v>0</v>
      </c>
      <c r="CH26" s="123"/>
      <c r="CI26" s="13"/>
      <c r="CJ26" s="13"/>
      <c r="CK26" s="13"/>
      <c r="CL26" s="13"/>
      <c r="CM26" s="13"/>
      <c r="CN26" s="13"/>
      <c r="CO26" s="13"/>
      <c r="CP26" s="125">
        <f t="shared" si="24"/>
        <v>0</v>
      </c>
      <c r="CQ26" s="123"/>
      <c r="CR26" s="13"/>
      <c r="CS26" s="13"/>
      <c r="CT26" s="13"/>
      <c r="CU26" s="121"/>
      <c r="CV26" s="13"/>
      <c r="CW26" s="13"/>
      <c r="CX26" s="13"/>
      <c r="CY26" s="11"/>
      <c r="CZ26" s="176" t="str">
        <f t="shared" si="25"/>
        <v/>
      </c>
      <c r="DA26" s="112" t="str">
        <f t="shared" si="26"/>
        <v/>
      </c>
      <c r="DB26" s="112" t="str">
        <f t="shared" si="27"/>
        <v/>
      </c>
      <c r="DC26" s="112" t="str">
        <f t="shared" si="28"/>
        <v/>
      </c>
      <c r="DD26" s="112" t="str">
        <f t="shared" si="29"/>
        <v/>
      </c>
      <c r="DE26" s="112" t="str">
        <f t="shared" si="30"/>
        <v/>
      </c>
      <c r="DF26" s="112" t="str">
        <f t="shared" si="31"/>
        <v/>
      </c>
      <c r="DG26" s="112" t="str">
        <f t="shared" si="32"/>
        <v/>
      </c>
      <c r="DH26" s="112" t="str">
        <f t="shared" si="33"/>
        <v/>
      </c>
      <c r="DI26" s="112" t="str">
        <f t="shared" si="34"/>
        <v/>
      </c>
      <c r="DJ26" s="112" t="str">
        <f t="shared" si="35"/>
        <v/>
      </c>
      <c r="DK26" s="112" t="str">
        <f t="shared" si="36"/>
        <v/>
      </c>
      <c r="DL26" s="112" t="str">
        <f t="shared" si="37"/>
        <v/>
      </c>
      <c r="DN26" s="112" t="str">
        <f t="shared" si="38"/>
        <v>C</v>
      </c>
      <c r="DO26" s="155" t="str">
        <f t="shared" si="39"/>
        <v>×</v>
      </c>
      <c r="DP26" s="112"/>
      <c r="DQ26" s="112" t="str">
        <f t="shared" si="40"/>
        <v/>
      </c>
      <c r="DR26" s="155" t="str">
        <f t="shared" si="41"/>
        <v>○</v>
      </c>
      <c r="DS26" s="112"/>
      <c r="DT26" s="112">
        <f t="shared" si="42"/>
        <v>0</v>
      </c>
      <c r="DU26" s="112">
        <f t="shared" si="43"/>
        <v>0</v>
      </c>
      <c r="DV26" s="170" t="str">
        <f t="shared" si="44"/>
        <v>-</v>
      </c>
      <c r="DW26" s="170" t="str">
        <f t="shared" si="45"/>
        <v>-</v>
      </c>
      <c r="DX26" s="155" t="str">
        <f t="shared" si="46"/>
        <v>○</v>
      </c>
      <c r="DY26" s="155" t="str">
        <f t="shared" si="47"/>
        <v>○</v>
      </c>
      <c r="DZ26" s="112"/>
      <c r="EA26" s="112">
        <f t="shared" si="48"/>
        <v>0</v>
      </c>
      <c r="EB26" s="112">
        <f t="shared" si="49"/>
        <v>0</v>
      </c>
      <c r="EC26" s="112">
        <f t="shared" si="50"/>
        <v>0</v>
      </c>
      <c r="ED26" s="170" t="str">
        <f t="shared" si="51"/>
        <v>-</v>
      </c>
      <c r="EE26" s="112">
        <f t="shared" si="52"/>
        <v>0</v>
      </c>
      <c r="EF26" s="112">
        <f t="shared" si="53"/>
        <v>0</v>
      </c>
      <c r="EG26" s="112">
        <f t="shared" si="54"/>
        <v>0</v>
      </c>
      <c r="EH26" s="170" t="str">
        <f t="shared" si="55"/>
        <v>-</v>
      </c>
      <c r="EI26" s="155" t="str">
        <f t="shared" si="56"/>
        <v>○</v>
      </c>
      <c r="EJ26" s="155" t="str">
        <f t="shared" si="57"/>
        <v>○</v>
      </c>
      <c r="EK26" s="155" t="str">
        <f t="shared" si="58"/>
        <v>○</v>
      </c>
      <c r="EL26" s="155" t="str">
        <f t="shared" si="59"/>
        <v>○</v>
      </c>
      <c r="EM26" s="112"/>
      <c r="EN26" s="112">
        <f t="shared" si="98"/>
        <v>0</v>
      </c>
      <c r="EO26" s="112">
        <f>SUMIFS(土地改良区決済金等支援!R:R,土地改良区決済金等支援!U:U,畑地化支援・定着促進支援!DN26)</f>
        <v>0</v>
      </c>
      <c r="EP26" s="112">
        <f>SUMIFS(土地改良区決済金等支援!S:S,土地改良区決済金等支援!U:U,畑地化支援・定着促進支援!DN26)</f>
        <v>0</v>
      </c>
      <c r="EQ26" s="112">
        <f t="shared" si="60"/>
        <v>0</v>
      </c>
      <c r="ER26" s="112">
        <f>SUMIFS(土地改良区決済金等支援!O:O,土地改良区決済金等支援!U:U,畑地化支援・定着促進支援!DN26)/100</f>
        <v>0</v>
      </c>
      <c r="ES26" s="112">
        <f>SUMIFS(土地改良区決済金等支援!Q:Q,土地改良区決済金等支援!U:U,畑地化支援・定着促進支援!DN26)/100</f>
        <v>0</v>
      </c>
      <c r="ET26" s="155" t="str">
        <f t="shared" si="61"/>
        <v>○</v>
      </c>
      <c r="EU26" s="155" t="str">
        <f t="shared" si="62"/>
        <v>○</v>
      </c>
      <c r="EV26" s="112"/>
      <c r="EW26" s="112">
        <f t="shared" si="63"/>
        <v>0</v>
      </c>
      <c r="EX26" s="112">
        <f t="shared" si="99"/>
        <v>0</v>
      </c>
      <c r="EY26" s="155" t="str">
        <f t="shared" si="64"/>
        <v>○</v>
      </c>
      <c r="EZ26" s="112"/>
      <c r="FA26" s="112"/>
      <c r="FB26" s="112"/>
      <c r="FC26" s="155" t="str">
        <f t="shared" si="65"/>
        <v>○</v>
      </c>
      <c r="FD26" s="155" t="str">
        <f t="shared" si="66"/>
        <v>○</v>
      </c>
      <c r="FE26" s="112"/>
      <c r="FF26" s="112">
        <f t="shared" si="67"/>
        <v>0</v>
      </c>
      <c r="FG26" s="112">
        <f t="shared" si="68"/>
        <v>0</v>
      </c>
      <c r="FH26" s="155" t="str">
        <f t="shared" si="69"/>
        <v>×</v>
      </c>
      <c r="FI26" s="112"/>
      <c r="FJ26" s="112">
        <f t="shared" si="70"/>
        <v>0</v>
      </c>
      <c r="FK26" s="112">
        <f t="shared" si="71"/>
        <v>0</v>
      </c>
      <c r="FL26" s="112">
        <f t="shared" si="72"/>
        <v>0</v>
      </c>
      <c r="FM26" s="112">
        <f t="shared" si="73"/>
        <v>0</v>
      </c>
      <c r="FN26" s="112">
        <f t="shared" si="74"/>
        <v>0</v>
      </c>
      <c r="FO26" s="112">
        <f t="shared" si="75"/>
        <v>0</v>
      </c>
      <c r="FP26" s="112">
        <f t="shared" si="76"/>
        <v>0</v>
      </c>
      <c r="FQ26" s="155" t="str">
        <f t="shared" si="77"/>
        <v>○</v>
      </c>
      <c r="FR26" s="112"/>
      <c r="FT26" s="128">
        <f t="shared" si="78"/>
        <v>0</v>
      </c>
      <c r="FU26" s="158">
        <f t="shared" si="79"/>
        <v>0</v>
      </c>
      <c r="FV26" s="122">
        <f t="shared" si="80"/>
        <v>0</v>
      </c>
      <c r="FW26" s="112">
        <f t="shared" si="81"/>
        <v>0</v>
      </c>
      <c r="FX26" s="112">
        <f t="shared" si="82"/>
        <v>0</v>
      </c>
      <c r="FY26" s="112">
        <f t="shared" si="83"/>
        <v>0</v>
      </c>
      <c r="FZ26" s="112">
        <f t="shared" si="84"/>
        <v>0</v>
      </c>
      <c r="GA26" s="114">
        <f t="shared" si="85"/>
        <v>0</v>
      </c>
      <c r="GB26" s="162">
        <f t="shared" si="86"/>
        <v>0</v>
      </c>
      <c r="GC26" s="122">
        <f t="shared" si="87"/>
        <v>0</v>
      </c>
      <c r="GD26" s="112">
        <f t="shared" si="88"/>
        <v>0</v>
      </c>
      <c r="GE26" s="112">
        <f t="shared" si="89"/>
        <v>0</v>
      </c>
      <c r="GF26" s="112">
        <f t="shared" si="90"/>
        <v>0</v>
      </c>
      <c r="GG26" s="114">
        <f t="shared" si="91"/>
        <v>0</v>
      </c>
      <c r="GH26" s="162">
        <f t="shared" si="92"/>
        <v>0</v>
      </c>
      <c r="GI26" s="122">
        <f t="shared" si="93"/>
        <v>0</v>
      </c>
      <c r="GJ26" s="112">
        <f t="shared" si="94"/>
        <v>0</v>
      </c>
      <c r="GK26" s="112">
        <f t="shared" si="95"/>
        <v>0</v>
      </c>
      <c r="GL26" s="112">
        <f t="shared" si="96"/>
        <v>0</v>
      </c>
    </row>
    <row r="27" spans="1:194" ht="20.100000000000001" customHeight="1" x14ac:dyDescent="0.15">
      <c r="A27" s="171" t="str">
        <f t="shared" si="2"/>
        <v>×</v>
      </c>
      <c r="B27" s="5"/>
      <c r="C27" s="8"/>
      <c r="D27" s="6"/>
      <c r="E27" s="165"/>
      <c r="F27" s="5"/>
      <c r="G27" s="11"/>
      <c r="H27" s="222">
        <f t="shared" si="3"/>
        <v>0</v>
      </c>
      <c r="I27" s="207"/>
      <c r="J27" s="206"/>
      <c r="K27" s="203">
        <f t="shared" si="97"/>
        <v>0</v>
      </c>
      <c r="L27" s="204">
        <f t="shared" si="4"/>
        <v>0</v>
      </c>
      <c r="M27" s="205"/>
      <c r="N27" s="206"/>
      <c r="O27" s="203">
        <f t="shared" si="5"/>
        <v>0</v>
      </c>
      <c r="P27" s="207"/>
      <c r="Q27" s="205"/>
      <c r="R27" s="208"/>
      <c r="S27" s="205"/>
      <c r="T27" s="209"/>
      <c r="U27" s="210">
        <f t="shared" si="6"/>
        <v>0</v>
      </c>
      <c r="V27" s="207"/>
      <c r="W27" s="211"/>
      <c r="X27" s="211"/>
      <c r="Y27" s="208"/>
      <c r="Z27" s="208"/>
      <c r="AA27" s="208"/>
      <c r="AB27" s="208"/>
      <c r="AC27" s="205"/>
      <c r="AD27" s="184"/>
      <c r="AE27" s="5">
        <f t="shared" si="7"/>
        <v>0</v>
      </c>
      <c r="AF27" s="8">
        <f t="shared" si="8"/>
        <v>0</v>
      </c>
      <c r="AH27" s="125">
        <f t="shared" si="9"/>
        <v>0</v>
      </c>
      <c r="AI27" s="123"/>
      <c r="AJ27" s="13"/>
      <c r="AK27" s="13"/>
      <c r="AL27" s="13"/>
      <c r="AN27" s="127">
        <f t="shared" si="10"/>
        <v>0</v>
      </c>
      <c r="AO27" s="126">
        <f t="shared" si="11"/>
        <v>0</v>
      </c>
      <c r="AP27" s="154" t="str">
        <f t="shared" si="12"/>
        <v>×</v>
      </c>
      <c r="AQ27" s="155" t="str">
        <f t="shared" si="13"/>
        <v>×</v>
      </c>
      <c r="AR27" s="155" t="str">
        <f t="shared" si="14"/>
        <v>×</v>
      </c>
      <c r="AS27" s="155" t="str">
        <f t="shared" si="15"/>
        <v>×</v>
      </c>
      <c r="AT27" s="155" t="str">
        <f t="shared" si="16"/>
        <v>×</v>
      </c>
      <c r="AU27" s="126">
        <f t="shared" si="17"/>
        <v>0</v>
      </c>
      <c r="AV27" s="155" t="str">
        <f t="shared" si="18"/>
        <v>×</v>
      </c>
      <c r="AW27" s="138"/>
      <c r="AX27" s="138"/>
      <c r="AZ27" s="138"/>
      <c r="BB27" s="138"/>
      <c r="BC27" s="120">
        <f t="shared" si="19"/>
        <v>0</v>
      </c>
      <c r="BD27" s="125">
        <f t="shared" si="20"/>
        <v>0</v>
      </c>
      <c r="BE27" s="131">
        <f t="shared" si="21"/>
        <v>0</v>
      </c>
      <c r="BF27" s="123"/>
      <c r="BG27" s="13"/>
      <c r="BH27" s="13"/>
      <c r="BI27" s="13"/>
      <c r="BJ27" s="13"/>
      <c r="BK27" s="13"/>
      <c r="BL27" s="13"/>
      <c r="BM27" s="13"/>
      <c r="BN27" s="13"/>
      <c r="BO27" s="13"/>
      <c r="BP27" s="13"/>
      <c r="BQ27" s="13"/>
      <c r="BR27" s="13"/>
      <c r="BS27" s="13"/>
      <c r="BT27" s="13"/>
      <c r="BU27" s="13"/>
      <c r="BV27" s="125">
        <f t="shared" si="22"/>
        <v>0</v>
      </c>
      <c r="BW27" s="123"/>
      <c r="BX27" s="13"/>
      <c r="BY27" s="13"/>
      <c r="BZ27" s="13"/>
      <c r="CA27" s="13"/>
      <c r="CB27" s="13"/>
      <c r="CC27" s="13"/>
      <c r="CD27" s="13"/>
      <c r="CE27" s="121"/>
      <c r="CF27" s="13"/>
      <c r="CG27" s="125">
        <f t="shared" si="23"/>
        <v>0</v>
      </c>
      <c r="CH27" s="123"/>
      <c r="CI27" s="13"/>
      <c r="CJ27" s="13"/>
      <c r="CK27" s="13"/>
      <c r="CL27" s="13"/>
      <c r="CM27" s="13"/>
      <c r="CN27" s="13"/>
      <c r="CO27" s="13"/>
      <c r="CP27" s="125">
        <f t="shared" si="24"/>
        <v>0</v>
      </c>
      <c r="CQ27" s="123"/>
      <c r="CR27" s="13"/>
      <c r="CS27" s="13"/>
      <c r="CT27" s="13"/>
      <c r="CU27" s="121"/>
      <c r="CV27" s="13"/>
      <c r="CW27" s="13"/>
      <c r="CX27" s="13"/>
      <c r="CY27" s="11"/>
      <c r="CZ27" s="176" t="str">
        <f t="shared" si="25"/>
        <v/>
      </c>
      <c r="DA27" s="112" t="str">
        <f t="shared" si="26"/>
        <v/>
      </c>
      <c r="DB27" s="112" t="str">
        <f t="shared" si="27"/>
        <v/>
      </c>
      <c r="DC27" s="112" t="str">
        <f t="shared" si="28"/>
        <v/>
      </c>
      <c r="DD27" s="112" t="str">
        <f t="shared" si="29"/>
        <v/>
      </c>
      <c r="DE27" s="112" t="str">
        <f t="shared" si="30"/>
        <v/>
      </c>
      <c r="DF27" s="112" t="str">
        <f t="shared" si="31"/>
        <v/>
      </c>
      <c r="DG27" s="112" t="str">
        <f t="shared" si="32"/>
        <v/>
      </c>
      <c r="DH27" s="112" t="str">
        <f t="shared" si="33"/>
        <v/>
      </c>
      <c r="DI27" s="112" t="str">
        <f t="shared" si="34"/>
        <v/>
      </c>
      <c r="DJ27" s="112" t="str">
        <f t="shared" si="35"/>
        <v/>
      </c>
      <c r="DK27" s="112" t="str">
        <f t="shared" si="36"/>
        <v/>
      </c>
      <c r="DL27" s="112" t="str">
        <f t="shared" si="37"/>
        <v/>
      </c>
      <c r="DN27" s="112" t="str">
        <f t="shared" si="38"/>
        <v>C</v>
      </c>
      <c r="DO27" s="155" t="str">
        <f t="shared" si="39"/>
        <v>×</v>
      </c>
      <c r="DP27" s="112"/>
      <c r="DQ27" s="112" t="str">
        <f t="shared" si="40"/>
        <v/>
      </c>
      <c r="DR27" s="155" t="str">
        <f t="shared" si="41"/>
        <v>○</v>
      </c>
      <c r="DS27" s="112"/>
      <c r="DT27" s="112">
        <f t="shared" si="42"/>
        <v>0</v>
      </c>
      <c r="DU27" s="112">
        <f t="shared" si="43"/>
        <v>0</v>
      </c>
      <c r="DV27" s="170" t="str">
        <f t="shared" si="44"/>
        <v>-</v>
      </c>
      <c r="DW27" s="170" t="str">
        <f t="shared" si="45"/>
        <v>-</v>
      </c>
      <c r="DX27" s="155" t="str">
        <f t="shared" si="46"/>
        <v>○</v>
      </c>
      <c r="DY27" s="155" t="str">
        <f t="shared" si="47"/>
        <v>○</v>
      </c>
      <c r="DZ27" s="112"/>
      <c r="EA27" s="112">
        <f t="shared" si="48"/>
        <v>0</v>
      </c>
      <c r="EB27" s="112">
        <f t="shared" si="49"/>
        <v>0</v>
      </c>
      <c r="EC27" s="112">
        <f t="shared" si="50"/>
        <v>0</v>
      </c>
      <c r="ED27" s="170" t="str">
        <f t="shared" si="51"/>
        <v>-</v>
      </c>
      <c r="EE27" s="112">
        <f t="shared" si="52"/>
        <v>0</v>
      </c>
      <c r="EF27" s="112">
        <f t="shared" si="53"/>
        <v>0</v>
      </c>
      <c r="EG27" s="112">
        <f t="shared" si="54"/>
        <v>0</v>
      </c>
      <c r="EH27" s="170" t="str">
        <f t="shared" si="55"/>
        <v>-</v>
      </c>
      <c r="EI27" s="155" t="str">
        <f t="shared" si="56"/>
        <v>○</v>
      </c>
      <c r="EJ27" s="155" t="str">
        <f t="shared" si="57"/>
        <v>○</v>
      </c>
      <c r="EK27" s="155" t="str">
        <f t="shared" si="58"/>
        <v>○</v>
      </c>
      <c r="EL27" s="155" t="str">
        <f t="shared" si="59"/>
        <v>○</v>
      </c>
      <c r="EM27" s="112"/>
      <c r="EN27" s="112">
        <f t="shared" si="98"/>
        <v>0</v>
      </c>
      <c r="EO27" s="112">
        <f>SUMIFS(土地改良区決済金等支援!R:R,土地改良区決済金等支援!U:U,畑地化支援・定着促進支援!DN27)</f>
        <v>0</v>
      </c>
      <c r="EP27" s="112">
        <f>SUMIFS(土地改良区決済金等支援!S:S,土地改良区決済金等支援!U:U,畑地化支援・定着促進支援!DN27)</f>
        <v>0</v>
      </c>
      <c r="EQ27" s="112">
        <f t="shared" si="60"/>
        <v>0</v>
      </c>
      <c r="ER27" s="112">
        <f>SUMIFS(土地改良区決済金等支援!O:O,土地改良区決済金等支援!U:U,畑地化支援・定着促進支援!DN27)/100</f>
        <v>0</v>
      </c>
      <c r="ES27" s="112">
        <f>SUMIFS(土地改良区決済金等支援!Q:Q,土地改良区決済金等支援!U:U,畑地化支援・定着促進支援!DN27)/100</f>
        <v>0</v>
      </c>
      <c r="ET27" s="155" t="str">
        <f t="shared" si="61"/>
        <v>○</v>
      </c>
      <c r="EU27" s="155" t="str">
        <f t="shared" si="62"/>
        <v>○</v>
      </c>
      <c r="EV27" s="112"/>
      <c r="EW27" s="112">
        <f t="shared" si="63"/>
        <v>0</v>
      </c>
      <c r="EX27" s="112">
        <f t="shared" si="99"/>
        <v>0</v>
      </c>
      <c r="EY27" s="155" t="str">
        <f t="shared" si="64"/>
        <v>○</v>
      </c>
      <c r="EZ27" s="112"/>
      <c r="FA27" s="112"/>
      <c r="FB27" s="112"/>
      <c r="FC27" s="155" t="str">
        <f t="shared" si="65"/>
        <v>○</v>
      </c>
      <c r="FD27" s="155" t="str">
        <f t="shared" si="66"/>
        <v>○</v>
      </c>
      <c r="FE27" s="112"/>
      <c r="FF27" s="112">
        <f t="shared" si="67"/>
        <v>0</v>
      </c>
      <c r="FG27" s="112">
        <f t="shared" si="68"/>
        <v>0</v>
      </c>
      <c r="FH27" s="155" t="str">
        <f t="shared" si="69"/>
        <v>×</v>
      </c>
      <c r="FI27" s="112"/>
      <c r="FJ27" s="112">
        <f t="shared" si="70"/>
        <v>0</v>
      </c>
      <c r="FK27" s="112">
        <f t="shared" si="71"/>
        <v>0</v>
      </c>
      <c r="FL27" s="112">
        <f t="shared" si="72"/>
        <v>0</v>
      </c>
      <c r="FM27" s="112">
        <f t="shared" si="73"/>
        <v>0</v>
      </c>
      <c r="FN27" s="112">
        <f t="shared" si="74"/>
        <v>0</v>
      </c>
      <c r="FO27" s="112">
        <f t="shared" si="75"/>
        <v>0</v>
      </c>
      <c r="FP27" s="112">
        <f t="shared" si="76"/>
        <v>0</v>
      </c>
      <c r="FQ27" s="155" t="str">
        <f t="shared" si="77"/>
        <v>○</v>
      </c>
      <c r="FR27" s="112"/>
      <c r="FT27" s="128">
        <f t="shared" si="78"/>
        <v>0</v>
      </c>
      <c r="FU27" s="158">
        <f t="shared" si="79"/>
        <v>0</v>
      </c>
      <c r="FV27" s="122">
        <f t="shared" si="80"/>
        <v>0</v>
      </c>
      <c r="FW27" s="112">
        <f t="shared" si="81"/>
        <v>0</v>
      </c>
      <c r="FX27" s="112">
        <f t="shared" si="82"/>
        <v>0</v>
      </c>
      <c r="FY27" s="112">
        <f t="shared" si="83"/>
        <v>0</v>
      </c>
      <c r="FZ27" s="112">
        <f t="shared" si="84"/>
        <v>0</v>
      </c>
      <c r="GA27" s="114">
        <f t="shared" si="85"/>
        <v>0</v>
      </c>
      <c r="GB27" s="162">
        <f t="shared" si="86"/>
        <v>0</v>
      </c>
      <c r="GC27" s="122">
        <f t="shared" si="87"/>
        <v>0</v>
      </c>
      <c r="GD27" s="112">
        <f t="shared" si="88"/>
        <v>0</v>
      </c>
      <c r="GE27" s="112">
        <f t="shared" si="89"/>
        <v>0</v>
      </c>
      <c r="GF27" s="112">
        <f t="shared" si="90"/>
        <v>0</v>
      </c>
      <c r="GG27" s="114">
        <f t="shared" si="91"/>
        <v>0</v>
      </c>
      <c r="GH27" s="162">
        <f t="shared" si="92"/>
        <v>0</v>
      </c>
      <c r="GI27" s="122">
        <f t="shared" si="93"/>
        <v>0</v>
      </c>
      <c r="GJ27" s="112">
        <f t="shared" si="94"/>
        <v>0</v>
      </c>
      <c r="GK27" s="112">
        <f t="shared" si="95"/>
        <v>0</v>
      </c>
      <c r="GL27" s="112">
        <f t="shared" si="96"/>
        <v>0</v>
      </c>
    </row>
    <row r="28" spans="1:194" ht="20.100000000000001" customHeight="1" x14ac:dyDescent="0.15">
      <c r="A28" s="171" t="str">
        <f t="shared" si="2"/>
        <v>×</v>
      </c>
      <c r="B28" s="5"/>
      <c r="C28" s="8"/>
      <c r="D28" s="6"/>
      <c r="E28" s="165"/>
      <c r="F28" s="5"/>
      <c r="G28" s="11"/>
      <c r="H28" s="222">
        <f t="shared" si="3"/>
        <v>0</v>
      </c>
      <c r="I28" s="207"/>
      <c r="J28" s="206"/>
      <c r="K28" s="203">
        <f t="shared" si="97"/>
        <v>0</v>
      </c>
      <c r="L28" s="204">
        <f t="shared" si="4"/>
        <v>0</v>
      </c>
      <c r="M28" s="205"/>
      <c r="N28" s="206"/>
      <c r="O28" s="203">
        <f t="shared" si="5"/>
        <v>0</v>
      </c>
      <c r="P28" s="207"/>
      <c r="Q28" s="205"/>
      <c r="R28" s="208"/>
      <c r="S28" s="205"/>
      <c r="T28" s="209"/>
      <c r="U28" s="210">
        <f t="shared" si="6"/>
        <v>0</v>
      </c>
      <c r="V28" s="207"/>
      <c r="W28" s="211"/>
      <c r="X28" s="211"/>
      <c r="Y28" s="208"/>
      <c r="Z28" s="208"/>
      <c r="AA28" s="208"/>
      <c r="AB28" s="208"/>
      <c r="AC28" s="205"/>
      <c r="AD28" s="184"/>
      <c r="AE28" s="5">
        <f t="shared" si="7"/>
        <v>0</v>
      </c>
      <c r="AF28" s="8">
        <f t="shared" si="8"/>
        <v>0</v>
      </c>
      <c r="AH28" s="125">
        <f t="shared" si="9"/>
        <v>0</v>
      </c>
      <c r="AI28" s="123"/>
      <c r="AJ28" s="13"/>
      <c r="AK28" s="13"/>
      <c r="AL28" s="13"/>
      <c r="AN28" s="127">
        <f t="shared" si="10"/>
        <v>0</v>
      </c>
      <c r="AO28" s="126">
        <f t="shared" si="11"/>
        <v>0</v>
      </c>
      <c r="AP28" s="154" t="str">
        <f t="shared" si="12"/>
        <v>×</v>
      </c>
      <c r="AQ28" s="155" t="str">
        <f t="shared" si="13"/>
        <v>×</v>
      </c>
      <c r="AR28" s="155" t="str">
        <f t="shared" si="14"/>
        <v>×</v>
      </c>
      <c r="AS28" s="155" t="str">
        <f t="shared" si="15"/>
        <v>×</v>
      </c>
      <c r="AT28" s="155" t="str">
        <f t="shared" si="16"/>
        <v>×</v>
      </c>
      <c r="AU28" s="126">
        <f t="shared" si="17"/>
        <v>0</v>
      </c>
      <c r="AV28" s="155" t="str">
        <f t="shared" si="18"/>
        <v>×</v>
      </c>
      <c r="AW28" s="138"/>
      <c r="AX28" s="138"/>
      <c r="AZ28" s="138"/>
      <c r="BB28" s="138"/>
      <c r="BC28" s="120">
        <f t="shared" si="19"/>
        <v>0</v>
      </c>
      <c r="BD28" s="125">
        <f t="shared" si="20"/>
        <v>0</v>
      </c>
      <c r="BE28" s="131">
        <f t="shared" si="21"/>
        <v>0</v>
      </c>
      <c r="BF28" s="123"/>
      <c r="BG28" s="13"/>
      <c r="BH28" s="13"/>
      <c r="BI28" s="13"/>
      <c r="BJ28" s="13"/>
      <c r="BK28" s="13"/>
      <c r="BL28" s="13"/>
      <c r="BM28" s="13"/>
      <c r="BN28" s="13"/>
      <c r="BO28" s="13"/>
      <c r="BP28" s="13"/>
      <c r="BQ28" s="13"/>
      <c r="BR28" s="13"/>
      <c r="BS28" s="13"/>
      <c r="BT28" s="13"/>
      <c r="BU28" s="13"/>
      <c r="BV28" s="125">
        <f t="shared" si="22"/>
        <v>0</v>
      </c>
      <c r="BW28" s="123"/>
      <c r="BX28" s="13"/>
      <c r="BY28" s="13"/>
      <c r="BZ28" s="13"/>
      <c r="CA28" s="13"/>
      <c r="CB28" s="13"/>
      <c r="CC28" s="13"/>
      <c r="CD28" s="13"/>
      <c r="CE28" s="121"/>
      <c r="CF28" s="13"/>
      <c r="CG28" s="125">
        <f t="shared" si="23"/>
        <v>0</v>
      </c>
      <c r="CH28" s="123"/>
      <c r="CI28" s="13"/>
      <c r="CJ28" s="13"/>
      <c r="CK28" s="13"/>
      <c r="CL28" s="13"/>
      <c r="CM28" s="13"/>
      <c r="CN28" s="13"/>
      <c r="CO28" s="13"/>
      <c r="CP28" s="125">
        <f t="shared" si="24"/>
        <v>0</v>
      </c>
      <c r="CQ28" s="123"/>
      <c r="CR28" s="13"/>
      <c r="CS28" s="13"/>
      <c r="CT28" s="13"/>
      <c r="CU28" s="121"/>
      <c r="CV28" s="13"/>
      <c r="CW28" s="13"/>
      <c r="CX28" s="13"/>
      <c r="CY28" s="11"/>
      <c r="CZ28" s="176" t="str">
        <f t="shared" si="25"/>
        <v/>
      </c>
      <c r="DA28" s="112" t="str">
        <f t="shared" si="26"/>
        <v/>
      </c>
      <c r="DB28" s="112" t="str">
        <f t="shared" si="27"/>
        <v/>
      </c>
      <c r="DC28" s="112" t="str">
        <f t="shared" si="28"/>
        <v/>
      </c>
      <c r="DD28" s="112" t="str">
        <f t="shared" si="29"/>
        <v/>
      </c>
      <c r="DE28" s="112" t="str">
        <f t="shared" si="30"/>
        <v/>
      </c>
      <c r="DF28" s="112" t="str">
        <f t="shared" si="31"/>
        <v/>
      </c>
      <c r="DG28" s="112" t="str">
        <f t="shared" si="32"/>
        <v/>
      </c>
      <c r="DH28" s="112" t="str">
        <f t="shared" si="33"/>
        <v/>
      </c>
      <c r="DI28" s="112" t="str">
        <f t="shared" si="34"/>
        <v/>
      </c>
      <c r="DJ28" s="112" t="str">
        <f t="shared" si="35"/>
        <v/>
      </c>
      <c r="DK28" s="112" t="str">
        <f t="shared" si="36"/>
        <v/>
      </c>
      <c r="DL28" s="112" t="str">
        <f t="shared" si="37"/>
        <v/>
      </c>
      <c r="DN28" s="112" t="str">
        <f t="shared" si="38"/>
        <v>C</v>
      </c>
      <c r="DO28" s="155" t="str">
        <f t="shared" si="39"/>
        <v>×</v>
      </c>
      <c r="DP28" s="112"/>
      <c r="DQ28" s="112" t="str">
        <f t="shared" si="40"/>
        <v/>
      </c>
      <c r="DR28" s="155" t="str">
        <f t="shared" si="41"/>
        <v>○</v>
      </c>
      <c r="DS28" s="112"/>
      <c r="DT28" s="112">
        <f t="shared" si="42"/>
        <v>0</v>
      </c>
      <c r="DU28" s="112">
        <f t="shared" si="43"/>
        <v>0</v>
      </c>
      <c r="DV28" s="170" t="str">
        <f t="shared" si="44"/>
        <v>-</v>
      </c>
      <c r="DW28" s="170" t="str">
        <f t="shared" si="45"/>
        <v>-</v>
      </c>
      <c r="DX28" s="155" t="str">
        <f t="shared" si="46"/>
        <v>○</v>
      </c>
      <c r="DY28" s="155" t="str">
        <f t="shared" si="47"/>
        <v>○</v>
      </c>
      <c r="DZ28" s="112"/>
      <c r="EA28" s="112">
        <f t="shared" si="48"/>
        <v>0</v>
      </c>
      <c r="EB28" s="112">
        <f t="shared" si="49"/>
        <v>0</v>
      </c>
      <c r="EC28" s="112">
        <f t="shared" si="50"/>
        <v>0</v>
      </c>
      <c r="ED28" s="170" t="str">
        <f t="shared" si="51"/>
        <v>-</v>
      </c>
      <c r="EE28" s="112">
        <f t="shared" si="52"/>
        <v>0</v>
      </c>
      <c r="EF28" s="112">
        <f t="shared" si="53"/>
        <v>0</v>
      </c>
      <c r="EG28" s="112">
        <f t="shared" si="54"/>
        <v>0</v>
      </c>
      <c r="EH28" s="170" t="str">
        <f t="shared" si="55"/>
        <v>-</v>
      </c>
      <c r="EI28" s="155" t="str">
        <f t="shared" si="56"/>
        <v>○</v>
      </c>
      <c r="EJ28" s="155" t="str">
        <f t="shared" si="57"/>
        <v>○</v>
      </c>
      <c r="EK28" s="155" t="str">
        <f t="shared" si="58"/>
        <v>○</v>
      </c>
      <c r="EL28" s="155" t="str">
        <f t="shared" si="59"/>
        <v>○</v>
      </c>
      <c r="EM28" s="112"/>
      <c r="EN28" s="112">
        <f t="shared" si="98"/>
        <v>0</v>
      </c>
      <c r="EO28" s="112">
        <f>SUMIFS(土地改良区決済金等支援!R:R,土地改良区決済金等支援!U:U,畑地化支援・定着促進支援!DN28)</f>
        <v>0</v>
      </c>
      <c r="EP28" s="112">
        <f>SUMIFS(土地改良区決済金等支援!S:S,土地改良区決済金等支援!U:U,畑地化支援・定着促進支援!DN28)</f>
        <v>0</v>
      </c>
      <c r="EQ28" s="112">
        <f t="shared" si="60"/>
        <v>0</v>
      </c>
      <c r="ER28" s="112">
        <f>SUMIFS(土地改良区決済金等支援!O:O,土地改良区決済金等支援!U:U,畑地化支援・定着促進支援!DN28)/100</f>
        <v>0</v>
      </c>
      <c r="ES28" s="112">
        <f>SUMIFS(土地改良区決済金等支援!Q:Q,土地改良区決済金等支援!U:U,畑地化支援・定着促進支援!DN28)/100</f>
        <v>0</v>
      </c>
      <c r="ET28" s="155" t="str">
        <f t="shared" si="61"/>
        <v>○</v>
      </c>
      <c r="EU28" s="155" t="str">
        <f t="shared" si="62"/>
        <v>○</v>
      </c>
      <c r="EV28" s="112"/>
      <c r="EW28" s="112">
        <f t="shared" si="63"/>
        <v>0</v>
      </c>
      <c r="EX28" s="112">
        <f t="shared" si="99"/>
        <v>0</v>
      </c>
      <c r="EY28" s="155" t="str">
        <f t="shared" si="64"/>
        <v>○</v>
      </c>
      <c r="EZ28" s="112"/>
      <c r="FA28" s="112"/>
      <c r="FB28" s="112"/>
      <c r="FC28" s="155" t="str">
        <f t="shared" si="65"/>
        <v>○</v>
      </c>
      <c r="FD28" s="155" t="str">
        <f t="shared" si="66"/>
        <v>○</v>
      </c>
      <c r="FE28" s="112"/>
      <c r="FF28" s="112">
        <f t="shared" si="67"/>
        <v>0</v>
      </c>
      <c r="FG28" s="112">
        <f t="shared" si="68"/>
        <v>0</v>
      </c>
      <c r="FH28" s="155" t="str">
        <f t="shared" si="69"/>
        <v>×</v>
      </c>
      <c r="FI28" s="112"/>
      <c r="FJ28" s="112">
        <f t="shared" si="70"/>
        <v>0</v>
      </c>
      <c r="FK28" s="112">
        <f t="shared" si="71"/>
        <v>0</v>
      </c>
      <c r="FL28" s="112">
        <f t="shared" si="72"/>
        <v>0</v>
      </c>
      <c r="FM28" s="112">
        <f t="shared" si="73"/>
        <v>0</v>
      </c>
      <c r="FN28" s="112">
        <f t="shared" si="74"/>
        <v>0</v>
      </c>
      <c r="FO28" s="112">
        <f t="shared" si="75"/>
        <v>0</v>
      </c>
      <c r="FP28" s="112">
        <f t="shared" si="76"/>
        <v>0</v>
      </c>
      <c r="FQ28" s="155" t="str">
        <f t="shared" si="77"/>
        <v>○</v>
      </c>
      <c r="FR28" s="112"/>
      <c r="FT28" s="128">
        <f t="shared" si="78"/>
        <v>0</v>
      </c>
      <c r="FU28" s="158">
        <f t="shared" si="79"/>
        <v>0</v>
      </c>
      <c r="FV28" s="122">
        <f t="shared" si="80"/>
        <v>0</v>
      </c>
      <c r="FW28" s="112">
        <f t="shared" si="81"/>
        <v>0</v>
      </c>
      <c r="FX28" s="112">
        <f t="shared" si="82"/>
        <v>0</v>
      </c>
      <c r="FY28" s="112">
        <f t="shared" si="83"/>
        <v>0</v>
      </c>
      <c r="FZ28" s="112">
        <f t="shared" si="84"/>
        <v>0</v>
      </c>
      <c r="GA28" s="114">
        <f t="shared" si="85"/>
        <v>0</v>
      </c>
      <c r="GB28" s="162">
        <f t="shared" si="86"/>
        <v>0</v>
      </c>
      <c r="GC28" s="122">
        <f t="shared" si="87"/>
        <v>0</v>
      </c>
      <c r="GD28" s="112">
        <f t="shared" si="88"/>
        <v>0</v>
      </c>
      <c r="GE28" s="112">
        <f t="shared" si="89"/>
        <v>0</v>
      </c>
      <c r="GF28" s="112">
        <f t="shared" si="90"/>
        <v>0</v>
      </c>
      <c r="GG28" s="114">
        <f t="shared" si="91"/>
        <v>0</v>
      </c>
      <c r="GH28" s="162">
        <f t="shared" si="92"/>
        <v>0</v>
      </c>
      <c r="GI28" s="122">
        <f t="shared" si="93"/>
        <v>0</v>
      </c>
      <c r="GJ28" s="112">
        <f t="shared" si="94"/>
        <v>0</v>
      </c>
      <c r="GK28" s="112">
        <f t="shared" si="95"/>
        <v>0</v>
      </c>
      <c r="GL28" s="112">
        <f t="shared" si="96"/>
        <v>0</v>
      </c>
    </row>
    <row r="29" spans="1:194" ht="20.100000000000001" customHeight="1" x14ac:dyDescent="0.15">
      <c r="A29" s="171" t="str">
        <f t="shared" si="2"/>
        <v>×</v>
      </c>
      <c r="B29" s="5"/>
      <c r="C29" s="8"/>
      <c r="D29" s="6"/>
      <c r="E29" s="165"/>
      <c r="F29" s="5"/>
      <c r="G29" s="11"/>
      <c r="H29" s="222">
        <f t="shared" si="3"/>
        <v>0</v>
      </c>
      <c r="I29" s="207"/>
      <c r="J29" s="206"/>
      <c r="K29" s="203">
        <f t="shared" si="97"/>
        <v>0</v>
      </c>
      <c r="L29" s="204">
        <f t="shared" si="4"/>
        <v>0</v>
      </c>
      <c r="M29" s="205"/>
      <c r="N29" s="206"/>
      <c r="O29" s="203">
        <f t="shared" si="5"/>
        <v>0</v>
      </c>
      <c r="P29" s="207"/>
      <c r="Q29" s="205"/>
      <c r="R29" s="208"/>
      <c r="S29" s="205"/>
      <c r="T29" s="209"/>
      <c r="U29" s="210">
        <f t="shared" si="6"/>
        <v>0</v>
      </c>
      <c r="V29" s="207"/>
      <c r="W29" s="211"/>
      <c r="X29" s="211"/>
      <c r="Y29" s="208"/>
      <c r="Z29" s="208"/>
      <c r="AA29" s="208"/>
      <c r="AB29" s="208"/>
      <c r="AC29" s="205"/>
      <c r="AD29" s="184"/>
      <c r="AE29" s="5">
        <f t="shared" si="7"/>
        <v>0</v>
      </c>
      <c r="AF29" s="8">
        <f t="shared" si="8"/>
        <v>0</v>
      </c>
      <c r="AH29" s="125">
        <f t="shared" si="9"/>
        <v>0</v>
      </c>
      <c r="AI29" s="123"/>
      <c r="AJ29" s="13"/>
      <c r="AK29" s="13"/>
      <c r="AL29" s="13"/>
      <c r="AN29" s="127">
        <f t="shared" si="10"/>
        <v>0</v>
      </c>
      <c r="AO29" s="126">
        <f t="shared" si="11"/>
        <v>0</v>
      </c>
      <c r="AP29" s="154" t="str">
        <f t="shared" si="12"/>
        <v>×</v>
      </c>
      <c r="AQ29" s="155" t="str">
        <f t="shared" si="13"/>
        <v>×</v>
      </c>
      <c r="AR29" s="155" t="str">
        <f t="shared" si="14"/>
        <v>×</v>
      </c>
      <c r="AS29" s="155" t="str">
        <f t="shared" si="15"/>
        <v>×</v>
      </c>
      <c r="AT29" s="155" t="str">
        <f t="shared" si="16"/>
        <v>×</v>
      </c>
      <c r="AU29" s="126">
        <f t="shared" si="17"/>
        <v>0</v>
      </c>
      <c r="AV29" s="155" t="str">
        <f t="shared" si="18"/>
        <v>×</v>
      </c>
      <c r="AW29" s="138"/>
      <c r="AX29" s="138"/>
      <c r="AZ29" s="138"/>
      <c r="BB29" s="138"/>
      <c r="BC29" s="120">
        <f t="shared" si="19"/>
        <v>0</v>
      </c>
      <c r="BD29" s="125">
        <f t="shared" si="20"/>
        <v>0</v>
      </c>
      <c r="BE29" s="131">
        <f t="shared" si="21"/>
        <v>0</v>
      </c>
      <c r="BF29" s="123"/>
      <c r="BG29" s="13"/>
      <c r="BH29" s="13"/>
      <c r="BI29" s="13"/>
      <c r="BJ29" s="13"/>
      <c r="BK29" s="13"/>
      <c r="BL29" s="13"/>
      <c r="BM29" s="13"/>
      <c r="BN29" s="13"/>
      <c r="BO29" s="13"/>
      <c r="BP29" s="13"/>
      <c r="BQ29" s="13"/>
      <c r="BR29" s="13"/>
      <c r="BS29" s="13"/>
      <c r="BT29" s="13"/>
      <c r="BU29" s="13"/>
      <c r="BV29" s="125">
        <f t="shared" si="22"/>
        <v>0</v>
      </c>
      <c r="BW29" s="123"/>
      <c r="BX29" s="13"/>
      <c r="BY29" s="13"/>
      <c r="BZ29" s="13"/>
      <c r="CA29" s="13"/>
      <c r="CB29" s="13"/>
      <c r="CC29" s="13"/>
      <c r="CD29" s="13"/>
      <c r="CE29" s="121"/>
      <c r="CF29" s="13"/>
      <c r="CG29" s="125">
        <f t="shared" si="23"/>
        <v>0</v>
      </c>
      <c r="CH29" s="123"/>
      <c r="CI29" s="13"/>
      <c r="CJ29" s="13"/>
      <c r="CK29" s="13"/>
      <c r="CL29" s="13"/>
      <c r="CM29" s="13"/>
      <c r="CN29" s="13"/>
      <c r="CO29" s="13"/>
      <c r="CP29" s="125">
        <f t="shared" si="24"/>
        <v>0</v>
      </c>
      <c r="CQ29" s="123"/>
      <c r="CR29" s="13"/>
      <c r="CS29" s="13"/>
      <c r="CT29" s="13"/>
      <c r="CU29" s="121"/>
      <c r="CV29" s="13"/>
      <c r="CW29" s="13"/>
      <c r="CX29" s="13"/>
      <c r="CY29" s="11"/>
      <c r="CZ29" s="176" t="str">
        <f t="shared" si="25"/>
        <v/>
      </c>
      <c r="DA29" s="112" t="str">
        <f t="shared" si="26"/>
        <v/>
      </c>
      <c r="DB29" s="112" t="str">
        <f t="shared" si="27"/>
        <v/>
      </c>
      <c r="DC29" s="112" t="str">
        <f t="shared" si="28"/>
        <v/>
      </c>
      <c r="DD29" s="112" t="str">
        <f t="shared" si="29"/>
        <v/>
      </c>
      <c r="DE29" s="112" t="str">
        <f t="shared" si="30"/>
        <v/>
      </c>
      <c r="DF29" s="112" t="str">
        <f t="shared" si="31"/>
        <v/>
      </c>
      <c r="DG29" s="112" t="str">
        <f t="shared" si="32"/>
        <v/>
      </c>
      <c r="DH29" s="112" t="str">
        <f t="shared" si="33"/>
        <v/>
      </c>
      <c r="DI29" s="112" t="str">
        <f t="shared" si="34"/>
        <v/>
      </c>
      <c r="DJ29" s="112" t="str">
        <f t="shared" si="35"/>
        <v/>
      </c>
      <c r="DK29" s="112" t="str">
        <f t="shared" si="36"/>
        <v/>
      </c>
      <c r="DL29" s="112" t="str">
        <f t="shared" si="37"/>
        <v/>
      </c>
      <c r="DN29" s="112" t="str">
        <f t="shared" si="38"/>
        <v>C</v>
      </c>
      <c r="DO29" s="155" t="str">
        <f t="shared" si="39"/>
        <v>×</v>
      </c>
      <c r="DP29" s="112"/>
      <c r="DQ29" s="112" t="str">
        <f t="shared" si="40"/>
        <v/>
      </c>
      <c r="DR29" s="155" t="str">
        <f t="shared" si="41"/>
        <v>○</v>
      </c>
      <c r="DS29" s="112"/>
      <c r="DT29" s="112">
        <f t="shared" si="42"/>
        <v>0</v>
      </c>
      <c r="DU29" s="112">
        <f t="shared" si="43"/>
        <v>0</v>
      </c>
      <c r="DV29" s="170" t="str">
        <f t="shared" si="44"/>
        <v>-</v>
      </c>
      <c r="DW29" s="170" t="str">
        <f t="shared" si="45"/>
        <v>-</v>
      </c>
      <c r="DX29" s="155" t="str">
        <f t="shared" si="46"/>
        <v>○</v>
      </c>
      <c r="DY29" s="155" t="str">
        <f t="shared" si="47"/>
        <v>○</v>
      </c>
      <c r="DZ29" s="112"/>
      <c r="EA29" s="112">
        <f t="shared" si="48"/>
        <v>0</v>
      </c>
      <c r="EB29" s="112">
        <f t="shared" si="49"/>
        <v>0</v>
      </c>
      <c r="EC29" s="112">
        <f t="shared" si="50"/>
        <v>0</v>
      </c>
      <c r="ED29" s="170" t="str">
        <f t="shared" si="51"/>
        <v>-</v>
      </c>
      <c r="EE29" s="112">
        <f t="shared" si="52"/>
        <v>0</v>
      </c>
      <c r="EF29" s="112">
        <f t="shared" si="53"/>
        <v>0</v>
      </c>
      <c r="EG29" s="112">
        <f t="shared" si="54"/>
        <v>0</v>
      </c>
      <c r="EH29" s="170" t="str">
        <f t="shared" si="55"/>
        <v>-</v>
      </c>
      <c r="EI29" s="155" t="str">
        <f t="shared" si="56"/>
        <v>○</v>
      </c>
      <c r="EJ29" s="155" t="str">
        <f t="shared" si="57"/>
        <v>○</v>
      </c>
      <c r="EK29" s="155" t="str">
        <f t="shared" si="58"/>
        <v>○</v>
      </c>
      <c r="EL29" s="155" t="str">
        <f t="shared" si="59"/>
        <v>○</v>
      </c>
      <c r="EM29" s="112"/>
      <c r="EN29" s="112">
        <f t="shared" si="98"/>
        <v>0</v>
      </c>
      <c r="EO29" s="112">
        <f>SUMIFS(土地改良区決済金等支援!R:R,土地改良区決済金等支援!U:U,畑地化支援・定着促進支援!DN29)</f>
        <v>0</v>
      </c>
      <c r="EP29" s="112">
        <f>SUMIFS(土地改良区決済金等支援!S:S,土地改良区決済金等支援!U:U,畑地化支援・定着促進支援!DN29)</f>
        <v>0</v>
      </c>
      <c r="EQ29" s="112">
        <f t="shared" si="60"/>
        <v>0</v>
      </c>
      <c r="ER29" s="112">
        <f>SUMIFS(土地改良区決済金等支援!O:O,土地改良区決済金等支援!U:U,畑地化支援・定着促進支援!DN29)/100</f>
        <v>0</v>
      </c>
      <c r="ES29" s="112">
        <f>SUMIFS(土地改良区決済金等支援!Q:Q,土地改良区決済金等支援!U:U,畑地化支援・定着促進支援!DN29)/100</f>
        <v>0</v>
      </c>
      <c r="ET29" s="155" t="str">
        <f t="shared" si="61"/>
        <v>○</v>
      </c>
      <c r="EU29" s="155" t="str">
        <f t="shared" si="62"/>
        <v>○</v>
      </c>
      <c r="EV29" s="112"/>
      <c r="EW29" s="112">
        <f t="shared" si="63"/>
        <v>0</v>
      </c>
      <c r="EX29" s="112">
        <f t="shared" si="99"/>
        <v>0</v>
      </c>
      <c r="EY29" s="155" t="str">
        <f t="shared" si="64"/>
        <v>○</v>
      </c>
      <c r="EZ29" s="112"/>
      <c r="FA29" s="112"/>
      <c r="FB29" s="112"/>
      <c r="FC29" s="155" t="str">
        <f t="shared" si="65"/>
        <v>○</v>
      </c>
      <c r="FD29" s="155" t="str">
        <f t="shared" si="66"/>
        <v>○</v>
      </c>
      <c r="FE29" s="112"/>
      <c r="FF29" s="112">
        <f t="shared" si="67"/>
        <v>0</v>
      </c>
      <c r="FG29" s="112">
        <f t="shared" si="68"/>
        <v>0</v>
      </c>
      <c r="FH29" s="155" t="str">
        <f t="shared" si="69"/>
        <v>×</v>
      </c>
      <c r="FI29" s="112"/>
      <c r="FJ29" s="112">
        <f t="shared" si="70"/>
        <v>0</v>
      </c>
      <c r="FK29" s="112">
        <f t="shared" si="71"/>
        <v>0</v>
      </c>
      <c r="FL29" s="112">
        <f t="shared" si="72"/>
        <v>0</v>
      </c>
      <c r="FM29" s="112">
        <f t="shared" si="73"/>
        <v>0</v>
      </c>
      <c r="FN29" s="112">
        <f t="shared" si="74"/>
        <v>0</v>
      </c>
      <c r="FO29" s="112">
        <f t="shared" si="75"/>
        <v>0</v>
      </c>
      <c r="FP29" s="112">
        <f t="shared" si="76"/>
        <v>0</v>
      </c>
      <c r="FQ29" s="155" t="str">
        <f t="shared" si="77"/>
        <v>○</v>
      </c>
      <c r="FR29" s="112"/>
      <c r="FT29" s="128">
        <f t="shared" si="78"/>
        <v>0</v>
      </c>
      <c r="FU29" s="158">
        <f t="shared" si="79"/>
        <v>0</v>
      </c>
      <c r="FV29" s="122">
        <f t="shared" si="80"/>
        <v>0</v>
      </c>
      <c r="FW29" s="112">
        <f t="shared" si="81"/>
        <v>0</v>
      </c>
      <c r="FX29" s="112">
        <f t="shared" si="82"/>
        <v>0</v>
      </c>
      <c r="FY29" s="112">
        <f t="shared" si="83"/>
        <v>0</v>
      </c>
      <c r="FZ29" s="112">
        <f t="shared" si="84"/>
        <v>0</v>
      </c>
      <c r="GA29" s="114">
        <f t="shared" si="85"/>
        <v>0</v>
      </c>
      <c r="GB29" s="162">
        <f t="shared" si="86"/>
        <v>0</v>
      </c>
      <c r="GC29" s="122">
        <f t="shared" si="87"/>
        <v>0</v>
      </c>
      <c r="GD29" s="112">
        <f t="shared" si="88"/>
        <v>0</v>
      </c>
      <c r="GE29" s="112">
        <f t="shared" si="89"/>
        <v>0</v>
      </c>
      <c r="GF29" s="112">
        <f t="shared" si="90"/>
        <v>0</v>
      </c>
      <c r="GG29" s="114">
        <f t="shared" si="91"/>
        <v>0</v>
      </c>
      <c r="GH29" s="162">
        <f t="shared" si="92"/>
        <v>0</v>
      </c>
      <c r="GI29" s="122">
        <f t="shared" si="93"/>
        <v>0</v>
      </c>
      <c r="GJ29" s="112">
        <f t="shared" si="94"/>
        <v>0</v>
      </c>
      <c r="GK29" s="112">
        <f t="shared" si="95"/>
        <v>0</v>
      </c>
      <c r="GL29" s="112">
        <f t="shared" si="96"/>
        <v>0</v>
      </c>
    </row>
    <row r="30" spans="1:194" ht="20.100000000000001" customHeight="1" x14ac:dyDescent="0.15">
      <c r="A30" s="171" t="str">
        <f t="shared" si="2"/>
        <v>×</v>
      </c>
      <c r="B30" s="5"/>
      <c r="C30" s="8"/>
      <c r="D30" s="6"/>
      <c r="E30" s="165"/>
      <c r="F30" s="5"/>
      <c r="G30" s="11"/>
      <c r="H30" s="222">
        <f t="shared" si="3"/>
        <v>0</v>
      </c>
      <c r="I30" s="207"/>
      <c r="J30" s="206"/>
      <c r="K30" s="203">
        <f t="shared" si="97"/>
        <v>0</v>
      </c>
      <c r="L30" s="204">
        <f t="shared" si="4"/>
        <v>0</v>
      </c>
      <c r="M30" s="205"/>
      <c r="N30" s="206"/>
      <c r="O30" s="203">
        <f t="shared" si="5"/>
        <v>0</v>
      </c>
      <c r="P30" s="207"/>
      <c r="Q30" s="205"/>
      <c r="R30" s="208"/>
      <c r="S30" s="205"/>
      <c r="T30" s="209"/>
      <c r="U30" s="210">
        <f t="shared" si="6"/>
        <v>0</v>
      </c>
      <c r="V30" s="207"/>
      <c r="W30" s="211"/>
      <c r="X30" s="211"/>
      <c r="Y30" s="208"/>
      <c r="Z30" s="208"/>
      <c r="AA30" s="208"/>
      <c r="AB30" s="208"/>
      <c r="AC30" s="205"/>
      <c r="AD30" s="184"/>
      <c r="AE30" s="5">
        <f t="shared" si="7"/>
        <v>0</v>
      </c>
      <c r="AF30" s="8">
        <f t="shared" si="8"/>
        <v>0</v>
      </c>
      <c r="AH30" s="125">
        <f t="shared" si="9"/>
        <v>0</v>
      </c>
      <c r="AI30" s="123"/>
      <c r="AJ30" s="13"/>
      <c r="AK30" s="13"/>
      <c r="AL30" s="13"/>
      <c r="AN30" s="127">
        <f t="shared" si="10"/>
        <v>0</v>
      </c>
      <c r="AO30" s="126">
        <f t="shared" si="11"/>
        <v>0</v>
      </c>
      <c r="AP30" s="154" t="str">
        <f t="shared" si="12"/>
        <v>×</v>
      </c>
      <c r="AQ30" s="155" t="str">
        <f t="shared" si="13"/>
        <v>×</v>
      </c>
      <c r="AR30" s="155" t="str">
        <f t="shared" si="14"/>
        <v>×</v>
      </c>
      <c r="AS30" s="155" t="str">
        <f t="shared" si="15"/>
        <v>×</v>
      </c>
      <c r="AT30" s="155" t="str">
        <f t="shared" si="16"/>
        <v>×</v>
      </c>
      <c r="AU30" s="126">
        <f t="shared" si="17"/>
        <v>0</v>
      </c>
      <c r="AV30" s="155" t="str">
        <f t="shared" si="18"/>
        <v>×</v>
      </c>
      <c r="AW30" s="138"/>
      <c r="AX30" s="138"/>
      <c r="AZ30" s="138"/>
      <c r="BB30" s="138"/>
      <c r="BC30" s="120">
        <f t="shared" si="19"/>
        <v>0</v>
      </c>
      <c r="BD30" s="125">
        <f t="shared" si="20"/>
        <v>0</v>
      </c>
      <c r="BE30" s="131">
        <f t="shared" si="21"/>
        <v>0</v>
      </c>
      <c r="BF30" s="123"/>
      <c r="BG30" s="13"/>
      <c r="BH30" s="13"/>
      <c r="BI30" s="13"/>
      <c r="BJ30" s="13"/>
      <c r="BK30" s="13"/>
      <c r="BL30" s="13"/>
      <c r="BM30" s="13"/>
      <c r="BN30" s="13"/>
      <c r="BO30" s="13"/>
      <c r="BP30" s="13"/>
      <c r="BQ30" s="13"/>
      <c r="BR30" s="13"/>
      <c r="BS30" s="13"/>
      <c r="BT30" s="13"/>
      <c r="BU30" s="13"/>
      <c r="BV30" s="125">
        <f t="shared" si="22"/>
        <v>0</v>
      </c>
      <c r="BW30" s="123"/>
      <c r="BX30" s="13"/>
      <c r="BY30" s="13"/>
      <c r="BZ30" s="13"/>
      <c r="CA30" s="13"/>
      <c r="CB30" s="13"/>
      <c r="CC30" s="13"/>
      <c r="CD30" s="13"/>
      <c r="CE30" s="121"/>
      <c r="CF30" s="13"/>
      <c r="CG30" s="125">
        <f t="shared" si="23"/>
        <v>0</v>
      </c>
      <c r="CH30" s="123"/>
      <c r="CI30" s="13"/>
      <c r="CJ30" s="13"/>
      <c r="CK30" s="13"/>
      <c r="CL30" s="13"/>
      <c r="CM30" s="13"/>
      <c r="CN30" s="13"/>
      <c r="CO30" s="13"/>
      <c r="CP30" s="125">
        <f t="shared" si="24"/>
        <v>0</v>
      </c>
      <c r="CQ30" s="123"/>
      <c r="CR30" s="13"/>
      <c r="CS30" s="13"/>
      <c r="CT30" s="13"/>
      <c r="CU30" s="121"/>
      <c r="CV30" s="13"/>
      <c r="CW30" s="13"/>
      <c r="CX30" s="13"/>
      <c r="CY30" s="11"/>
      <c r="CZ30" s="176" t="str">
        <f t="shared" si="25"/>
        <v/>
      </c>
      <c r="DA30" s="112" t="str">
        <f t="shared" si="26"/>
        <v/>
      </c>
      <c r="DB30" s="112" t="str">
        <f t="shared" si="27"/>
        <v/>
      </c>
      <c r="DC30" s="112" t="str">
        <f t="shared" si="28"/>
        <v/>
      </c>
      <c r="DD30" s="112" t="str">
        <f t="shared" si="29"/>
        <v/>
      </c>
      <c r="DE30" s="112" t="str">
        <f t="shared" si="30"/>
        <v/>
      </c>
      <c r="DF30" s="112" t="str">
        <f t="shared" si="31"/>
        <v/>
      </c>
      <c r="DG30" s="112" t="str">
        <f t="shared" si="32"/>
        <v/>
      </c>
      <c r="DH30" s="112" t="str">
        <f t="shared" si="33"/>
        <v/>
      </c>
      <c r="DI30" s="112" t="str">
        <f t="shared" si="34"/>
        <v/>
      </c>
      <c r="DJ30" s="112" t="str">
        <f t="shared" si="35"/>
        <v/>
      </c>
      <c r="DK30" s="112" t="str">
        <f t="shared" si="36"/>
        <v/>
      </c>
      <c r="DL30" s="112" t="str">
        <f t="shared" si="37"/>
        <v/>
      </c>
      <c r="DN30" s="112" t="str">
        <f t="shared" si="38"/>
        <v>C</v>
      </c>
      <c r="DO30" s="155" t="str">
        <f t="shared" si="39"/>
        <v>×</v>
      </c>
      <c r="DP30" s="112"/>
      <c r="DQ30" s="112" t="str">
        <f t="shared" si="40"/>
        <v/>
      </c>
      <c r="DR30" s="155" t="str">
        <f t="shared" si="41"/>
        <v>○</v>
      </c>
      <c r="DS30" s="112"/>
      <c r="DT30" s="112">
        <f t="shared" si="42"/>
        <v>0</v>
      </c>
      <c r="DU30" s="112">
        <f t="shared" si="43"/>
        <v>0</v>
      </c>
      <c r="DV30" s="170" t="str">
        <f t="shared" si="44"/>
        <v>-</v>
      </c>
      <c r="DW30" s="170" t="str">
        <f t="shared" si="45"/>
        <v>-</v>
      </c>
      <c r="DX30" s="155" t="str">
        <f t="shared" si="46"/>
        <v>○</v>
      </c>
      <c r="DY30" s="155" t="str">
        <f t="shared" si="47"/>
        <v>○</v>
      </c>
      <c r="DZ30" s="112"/>
      <c r="EA30" s="112">
        <f t="shared" si="48"/>
        <v>0</v>
      </c>
      <c r="EB30" s="112">
        <f t="shared" si="49"/>
        <v>0</v>
      </c>
      <c r="EC30" s="112">
        <f t="shared" si="50"/>
        <v>0</v>
      </c>
      <c r="ED30" s="170" t="str">
        <f t="shared" si="51"/>
        <v>-</v>
      </c>
      <c r="EE30" s="112">
        <f t="shared" si="52"/>
        <v>0</v>
      </c>
      <c r="EF30" s="112">
        <f t="shared" si="53"/>
        <v>0</v>
      </c>
      <c r="EG30" s="112">
        <f t="shared" si="54"/>
        <v>0</v>
      </c>
      <c r="EH30" s="170" t="str">
        <f t="shared" si="55"/>
        <v>-</v>
      </c>
      <c r="EI30" s="155" t="str">
        <f t="shared" si="56"/>
        <v>○</v>
      </c>
      <c r="EJ30" s="155" t="str">
        <f t="shared" si="57"/>
        <v>○</v>
      </c>
      <c r="EK30" s="155" t="str">
        <f t="shared" si="58"/>
        <v>○</v>
      </c>
      <c r="EL30" s="155" t="str">
        <f t="shared" si="59"/>
        <v>○</v>
      </c>
      <c r="EM30" s="112"/>
      <c r="EN30" s="112">
        <f t="shared" si="98"/>
        <v>0</v>
      </c>
      <c r="EO30" s="112">
        <f>SUMIFS(土地改良区決済金等支援!R:R,土地改良区決済金等支援!U:U,畑地化支援・定着促進支援!DN30)</f>
        <v>0</v>
      </c>
      <c r="EP30" s="112">
        <f>SUMIFS(土地改良区決済金等支援!S:S,土地改良区決済金等支援!U:U,畑地化支援・定着促進支援!DN30)</f>
        <v>0</v>
      </c>
      <c r="EQ30" s="112">
        <f t="shared" si="60"/>
        <v>0</v>
      </c>
      <c r="ER30" s="112">
        <f>SUMIFS(土地改良区決済金等支援!O:O,土地改良区決済金等支援!U:U,畑地化支援・定着促進支援!DN30)/100</f>
        <v>0</v>
      </c>
      <c r="ES30" s="112">
        <f>SUMIFS(土地改良区決済金等支援!Q:Q,土地改良区決済金等支援!U:U,畑地化支援・定着促進支援!DN30)/100</f>
        <v>0</v>
      </c>
      <c r="ET30" s="155" t="str">
        <f t="shared" si="61"/>
        <v>○</v>
      </c>
      <c r="EU30" s="155" t="str">
        <f t="shared" si="62"/>
        <v>○</v>
      </c>
      <c r="EV30" s="112"/>
      <c r="EW30" s="112">
        <f t="shared" si="63"/>
        <v>0</v>
      </c>
      <c r="EX30" s="112">
        <f t="shared" si="99"/>
        <v>0</v>
      </c>
      <c r="EY30" s="155" t="str">
        <f t="shared" si="64"/>
        <v>○</v>
      </c>
      <c r="EZ30" s="112"/>
      <c r="FA30" s="112"/>
      <c r="FB30" s="112"/>
      <c r="FC30" s="155" t="str">
        <f t="shared" si="65"/>
        <v>○</v>
      </c>
      <c r="FD30" s="155" t="str">
        <f t="shared" si="66"/>
        <v>○</v>
      </c>
      <c r="FE30" s="112"/>
      <c r="FF30" s="112">
        <f t="shared" si="67"/>
        <v>0</v>
      </c>
      <c r="FG30" s="112">
        <f t="shared" si="68"/>
        <v>0</v>
      </c>
      <c r="FH30" s="155" t="str">
        <f t="shared" si="69"/>
        <v>×</v>
      </c>
      <c r="FI30" s="112"/>
      <c r="FJ30" s="112">
        <f t="shared" si="70"/>
        <v>0</v>
      </c>
      <c r="FK30" s="112">
        <f t="shared" si="71"/>
        <v>0</v>
      </c>
      <c r="FL30" s="112">
        <f t="shared" si="72"/>
        <v>0</v>
      </c>
      <c r="FM30" s="112">
        <f t="shared" si="73"/>
        <v>0</v>
      </c>
      <c r="FN30" s="112">
        <f t="shared" si="74"/>
        <v>0</v>
      </c>
      <c r="FO30" s="112">
        <f t="shared" si="75"/>
        <v>0</v>
      </c>
      <c r="FP30" s="112">
        <f t="shared" si="76"/>
        <v>0</v>
      </c>
      <c r="FQ30" s="155" t="str">
        <f t="shared" si="77"/>
        <v>○</v>
      </c>
      <c r="FR30" s="112"/>
      <c r="FT30" s="128">
        <f t="shared" si="78"/>
        <v>0</v>
      </c>
      <c r="FU30" s="158">
        <f t="shared" si="79"/>
        <v>0</v>
      </c>
      <c r="FV30" s="122">
        <f t="shared" si="80"/>
        <v>0</v>
      </c>
      <c r="FW30" s="112">
        <f t="shared" si="81"/>
        <v>0</v>
      </c>
      <c r="FX30" s="112">
        <f t="shared" si="82"/>
        <v>0</v>
      </c>
      <c r="FY30" s="112">
        <f t="shared" si="83"/>
        <v>0</v>
      </c>
      <c r="FZ30" s="112">
        <f t="shared" si="84"/>
        <v>0</v>
      </c>
      <c r="GA30" s="114">
        <f t="shared" si="85"/>
        <v>0</v>
      </c>
      <c r="GB30" s="162">
        <f t="shared" si="86"/>
        <v>0</v>
      </c>
      <c r="GC30" s="122">
        <f t="shared" si="87"/>
        <v>0</v>
      </c>
      <c r="GD30" s="112">
        <f t="shared" si="88"/>
        <v>0</v>
      </c>
      <c r="GE30" s="112">
        <f t="shared" si="89"/>
        <v>0</v>
      </c>
      <c r="GF30" s="112">
        <f t="shared" si="90"/>
        <v>0</v>
      </c>
      <c r="GG30" s="114">
        <f t="shared" si="91"/>
        <v>0</v>
      </c>
      <c r="GH30" s="162">
        <f t="shared" si="92"/>
        <v>0</v>
      </c>
      <c r="GI30" s="122">
        <f t="shared" si="93"/>
        <v>0</v>
      </c>
      <c r="GJ30" s="112">
        <f t="shared" si="94"/>
        <v>0</v>
      </c>
      <c r="GK30" s="112">
        <f t="shared" si="95"/>
        <v>0</v>
      </c>
      <c r="GL30" s="112">
        <f t="shared" si="96"/>
        <v>0</v>
      </c>
    </row>
    <row r="31" spans="1:194" ht="20.100000000000001" customHeight="1" x14ac:dyDescent="0.15">
      <c r="A31" s="171" t="str">
        <f t="shared" si="2"/>
        <v>×</v>
      </c>
      <c r="B31" s="5"/>
      <c r="C31" s="8"/>
      <c r="D31" s="6"/>
      <c r="E31" s="165"/>
      <c r="F31" s="5"/>
      <c r="G31" s="11"/>
      <c r="H31" s="222">
        <f t="shared" si="3"/>
        <v>0</v>
      </c>
      <c r="I31" s="207"/>
      <c r="J31" s="206"/>
      <c r="K31" s="203">
        <f t="shared" si="97"/>
        <v>0</v>
      </c>
      <c r="L31" s="204">
        <f t="shared" si="4"/>
        <v>0</v>
      </c>
      <c r="M31" s="205"/>
      <c r="N31" s="206"/>
      <c r="O31" s="203">
        <f t="shared" si="5"/>
        <v>0</v>
      </c>
      <c r="P31" s="207"/>
      <c r="Q31" s="205"/>
      <c r="R31" s="208"/>
      <c r="S31" s="205"/>
      <c r="T31" s="209"/>
      <c r="U31" s="210">
        <f t="shared" si="6"/>
        <v>0</v>
      </c>
      <c r="V31" s="207"/>
      <c r="W31" s="211"/>
      <c r="X31" s="211"/>
      <c r="Y31" s="208"/>
      <c r="Z31" s="208"/>
      <c r="AA31" s="208"/>
      <c r="AB31" s="208"/>
      <c r="AC31" s="205"/>
      <c r="AD31" s="184"/>
      <c r="AE31" s="5">
        <f t="shared" si="7"/>
        <v>0</v>
      </c>
      <c r="AF31" s="8">
        <f t="shared" si="8"/>
        <v>0</v>
      </c>
      <c r="AH31" s="125">
        <f t="shared" si="9"/>
        <v>0</v>
      </c>
      <c r="AI31" s="123"/>
      <c r="AJ31" s="13"/>
      <c r="AK31" s="13"/>
      <c r="AL31" s="13"/>
      <c r="AN31" s="127">
        <f t="shared" si="10"/>
        <v>0</v>
      </c>
      <c r="AO31" s="126">
        <f t="shared" si="11"/>
        <v>0</v>
      </c>
      <c r="AP31" s="154" t="str">
        <f t="shared" si="12"/>
        <v>×</v>
      </c>
      <c r="AQ31" s="155" t="str">
        <f t="shared" si="13"/>
        <v>×</v>
      </c>
      <c r="AR31" s="155" t="str">
        <f t="shared" si="14"/>
        <v>×</v>
      </c>
      <c r="AS31" s="155" t="str">
        <f t="shared" si="15"/>
        <v>×</v>
      </c>
      <c r="AT31" s="155" t="str">
        <f t="shared" si="16"/>
        <v>×</v>
      </c>
      <c r="AU31" s="126">
        <f t="shared" si="17"/>
        <v>0</v>
      </c>
      <c r="AV31" s="155" t="str">
        <f t="shared" si="18"/>
        <v>×</v>
      </c>
      <c r="AW31" s="138"/>
      <c r="AX31" s="138"/>
      <c r="AZ31" s="138"/>
      <c r="BB31" s="138"/>
      <c r="BC31" s="120">
        <f t="shared" si="19"/>
        <v>0</v>
      </c>
      <c r="BD31" s="125">
        <f t="shared" si="20"/>
        <v>0</v>
      </c>
      <c r="BE31" s="131">
        <f t="shared" si="21"/>
        <v>0</v>
      </c>
      <c r="BF31" s="123"/>
      <c r="BG31" s="13"/>
      <c r="BH31" s="13"/>
      <c r="BI31" s="13"/>
      <c r="BJ31" s="13"/>
      <c r="BK31" s="13"/>
      <c r="BL31" s="13"/>
      <c r="BM31" s="13"/>
      <c r="BN31" s="13"/>
      <c r="BO31" s="13"/>
      <c r="BP31" s="13"/>
      <c r="BQ31" s="13"/>
      <c r="BR31" s="13"/>
      <c r="BS31" s="13"/>
      <c r="BT31" s="13"/>
      <c r="BU31" s="13"/>
      <c r="BV31" s="125">
        <f t="shared" si="22"/>
        <v>0</v>
      </c>
      <c r="BW31" s="123"/>
      <c r="BX31" s="13"/>
      <c r="BY31" s="13"/>
      <c r="BZ31" s="13"/>
      <c r="CA31" s="13"/>
      <c r="CB31" s="13"/>
      <c r="CC31" s="13"/>
      <c r="CD31" s="13"/>
      <c r="CE31" s="121"/>
      <c r="CF31" s="13"/>
      <c r="CG31" s="125">
        <f t="shared" si="23"/>
        <v>0</v>
      </c>
      <c r="CH31" s="123"/>
      <c r="CI31" s="13"/>
      <c r="CJ31" s="13"/>
      <c r="CK31" s="13"/>
      <c r="CL31" s="13"/>
      <c r="CM31" s="13"/>
      <c r="CN31" s="13"/>
      <c r="CO31" s="13"/>
      <c r="CP31" s="125">
        <f t="shared" si="24"/>
        <v>0</v>
      </c>
      <c r="CQ31" s="123"/>
      <c r="CR31" s="13"/>
      <c r="CS31" s="13"/>
      <c r="CT31" s="13"/>
      <c r="CU31" s="121"/>
      <c r="CV31" s="13"/>
      <c r="CW31" s="13"/>
      <c r="CX31" s="13"/>
      <c r="CY31" s="11"/>
      <c r="CZ31" s="176" t="str">
        <f t="shared" si="25"/>
        <v/>
      </c>
      <c r="DA31" s="112" t="str">
        <f t="shared" si="26"/>
        <v/>
      </c>
      <c r="DB31" s="112" t="str">
        <f t="shared" si="27"/>
        <v/>
      </c>
      <c r="DC31" s="112" t="str">
        <f t="shared" si="28"/>
        <v/>
      </c>
      <c r="DD31" s="112" t="str">
        <f t="shared" si="29"/>
        <v/>
      </c>
      <c r="DE31" s="112" t="str">
        <f t="shared" si="30"/>
        <v/>
      </c>
      <c r="DF31" s="112" t="str">
        <f t="shared" si="31"/>
        <v/>
      </c>
      <c r="DG31" s="112" t="str">
        <f t="shared" si="32"/>
        <v/>
      </c>
      <c r="DH31" s="112" t="str">
        <f t="shared" si="33"/>
        <v/>
      </c>
      <c r="DI31" s="112" t="str">
        <f t="shared" si="34"/>
        <v/>
      </c>
      <c r="DJ31" s="112" t="str">
        <f t="shared" si="35"/>
        <v/>
      </c>
      <c r="DK31" s="112" t="str">
        <f t="shared" si="36"/>
        <v/>
      </c>
      <c r="DL31" s="112" t="str">
        <f t="shared" si="37"/>
        <v/>
      </c>
      <c r="DN31" s="112" t="str">
        <f t="shared" si="38"/>
        <v>C</v>
      </c>
      <c r="DO31" s="155" t="str">
        <f t="shared" si="39"/>
        <v>×</v>
      </c>
      <c r="DP31" s="112"/>
      <c r="DQ31" s="112" t="str">
        <f t="shared" si="40"/>
        <v/>
      </c>
      <c r="DR31" s="155" t="str">
        <f t="shared" si="41"/>
        <v>○</v>
      </c>
      <c r="DS31" s="112"/>
      <c r="DT31" s="112">
        <f t="shared" si="42"/>
        <v>0</v>
      </c>
      <c r="DU31" s="112">
        <f t="shared" si="43"/>
        <v>0</v>
      </c>
      <c r="DV31" s="170" t="str">
        <f t="shared" si="44"/>
        <v>-</v>
      </c>
      <c r="DW31" s="170" t="str">
        <f t="shared" si="45"/>
        <v>-</v>
      </c>
      <c r="DX31" s="155" t="str">
        <f t="shared" si="46"/>
        <v>○</v>
      </c>
      <c r="DY31" s="155" t="str">
        <f t="shared" si="47"/>
        <v>○</v>
      </c>
      <c r="DZ31" s="112"/>
      <c r="EA31" s="112">
        <f t="shared" si="48"/>
        <v>0</v>
      </c>
      <c r="EB31" s="112">
        <f t="shared" si="49"/>
        <v>0</v>
      </c>
      <c r="EC31" s="112">
        <f t="shared" si="50"/>
        <v>0</v>
      </c>
      <c r="ED31" s="170" t="str">
        <f t="shared" si="51"/>
        <v>-</v>
      </c>
      <c r="EE31" s="112">
        <f t="shared" si="52"/>
        <v>0</v>
      </c>
      <c r="EF31" s="112">
        <f t="shared" si="53"/>
        <v>0</v>
      </c>
      <c r="EG31" s="112">
        <f t="shared" si="54"/>
        <v>0</v>
      </c>
      <c r="EH31" s="170" t="str">
        <f t="shared" si="55"/>
        <v>-</v>
      </c>
      <c r="EI31" s="155" t="str">
        <f t="shared" si="56"/>
        <v>○</v>
      </c>
      <c r="EJ31" s="155" t="str">
        <f t="shared" si="57"/>
        <v>○</v>
      </c>
      <c r="EK31" s="155" t="str">
        <f t="shared" si="58"/>
        <v>○</v>
      </c>
      <c r="EL31" s="155" t="str">
        <f t="shared" si="59"/>
        <v>○</v>
      </c>
      <c r="EM31" s="112"/>
      <c r="EN31" s="112">
        <f t="shared" si="98"/>
        <v>0</v>
      </c>
      <c r="EO31" s="112">
        <f>SUMIFS(土地改良区決済金等支援!R:R,土地改良区決済金等支援!U:U,畑地化支援・定着促進支援!DN31)</f>
        <v>0</v>
      </c>
      <c r="EP31" s="112">
        <f>SUMIFS(土地改良区決済金等支援!S:S,土地改良区決済金等支援!U:U,畑地化支援・定着促進支援!DN31)</f>
        <v>0</v>
      </c>
      <c r="EQ31" s="112">
        <f t="shared" si="60"/>
        <v>0</v>
      </c>
      <c r="ER31" s="112">
        <f>SUMIFS(土地改良区決済金等支援!O:O,土地改良区決済金等支援!U:U,畑地化支援・定着促進支援!DN31)/100</f>
        <v>0</v>
      </c>
      <c r="ES31" s="112">
        <f>SUMIFS(土地改良区決済金等支援!Q:Q,土地改良区決済金等支援!U:U,畑地化支援・定着促進支援!DN31)/100</f>
        <v>0</v>
      </c>
      <c r="ET31" s="155" t="str">
        <f t="shared" si="61"/>
        <v>○</v>
      </c>
      <c r="EU31" s="155" t="str">
        <f t="shared" si="62"/>
        <v>○</v>
      </c>
      <c r="EV31" s="112"/>
      <c r="EW31" s="112">
        <f t="shared" si="63"/>
        <v>0</v>
      </c>
      <c r="EX31" s="112">
        <f t="shared" si="99"/>
        <v>0</v>
      </c>
      <c r="EY31" s="155" t="str">
        <f t="shared" si="64"/>
        <v>○</v>
      </c>
      <c r="EZ31" s="112"/>
      <c r="FA31" s="112"/>
      <c r="FB31" s="112"/>
      <c r="FC31" s="155" t="str">
        <f t="shared" si="65"/>
        <v>○</v>
      </c>
      <c r="FD31" s="155" t="str">
        <f t="shared" si="66"/>
        <v>○</v>
      </c>
      <c r="FE31" s="112"/>
      <c r="FF31" s="112">
        <f t="shared" si="67"/>
        <v>0</v>
      </c>
      <c r="FG31" s="112">
        <f t="shared" si="68"/>
        <v>0</v>
      </c>
      <c r="FH31" s="155" t="str">
        <f t="shared" si="69"/>
        <v>×</v>
      </c>
      <c r="FI31" s="112"/>
      <c r="FJ31" s="112">
        <f t="shared" si="70"/>
        <v>0</v>
      </c>
      <c r="FK31" s="112">
        <f t="shared" si="71"/>
        <v>0</v>
      </c>
      <c r="FL31" s="112">
        <f t="shared" si="72"/>
        <v>0</v>
      </c>
      <c r="FM31" s="112">
        <f t="shared" si="73"/>
        <v>0</v>
      </c>
      <c r="FN31" s="112">
        <f t="shared" si="74"/>
        <v>0</v>
      </c>
      <c r="FO31" s="112">
        <f t="shared" si="75"/>
        <v>0</v>
      </c>
      <c r="FP31" s="112">
        <f t="shared" si="76"/>
        <v>0</v>
      </c>
      <c r="FQ31" s="155" t="str">
        <f t="shared" si="77"/>
        <v>○</v>
      </c>
      <c r="FR31" s="112"/>
      <c r="FT31" s="128">
        <f t="shared" si="78"/>
        <v>0</v>
      </c>
      <c r="FU31" s="158">
        <f t="shared" si="79"/>
        <v>0</v>
      </c>
      <c r="FV31" s="122">
        <f t="shared" si="80"/>
        <v>0</v>
      </c>
      <c r="FW31" s="112">
        <f t="shared" si="81"/>
        <v>0</v>
      </c>
      <c r="FX31" s="112">
        <f t="shared" si="82"/>
        <v>0</v>
      </c>
      <c r="FY31" s="112">
        <f t="shared" si="83"/>
        <v>0</v>
      </c>
      <c r="FZ31" s="112">
        <f t="shared" si="84"/>
        <v>0</v>
      </c>
      <c r="GA31" s="114">
        <f t="shared" si="85"/>
        <v>0</v>
      </c>
      <c r="GB31" s="162">
        <f t="shared" si="86"/>
        <v>0</v>
      </c>
      <c r="GC31" s="122">
        <f t="shared" si="87"/>
        <v>0</v>
      </c>
      <c r="GD31" s="112">
        <f t="shared" si="88"/>
        <v>0</v>
      </c>
      <c r="GE31" s="112">
        <f t="shared" si="89"/>
        <v>0</v>
      </c>
      <c r="GF31" s="112">
        <f t="shared" si="90"/>
        <v>0</v>
      </c>
      <c r="GG31" s="114">
        <f t="shared" si="91"/>
        <v>0</v>
      </c>
      <c r="GH31" s="162">
        <f t="shared" si="92"/>
        <v>0</v>
      </c>
      <c r="GI31" s="122">
        <f t="shared" si="93"/>
        <v>0</v>
      </c>
      <c r="GJ31" s="112">
        <f t="shared" si="94"/>
        <v>0</v>
      </c>
      <c r="GK31" s="112">
        <f t="shared" si="95"/>
        <v>0</v>
      </c>
      <c r="GL31" s="112">
        <f t="shared" si="96"/>
        <v>0</v>
      </c>
    </row>
    <row r="32" spans="1:194" ht="20.100000000000001" customHeight="1" x14ac:dyDescent="0.15">
      <c r="A32" s="171" t="str">
        <f t="shared" si="2"/>
        <v>×</v>
      </c>
      <c r="B32" s="5"/>
      <c r="C32" s="8"/>
      <c r="D32" s="6"/>
      <c r="E32" s="165"/>
      <c r="F32" s="5"/>
      <c r="G32" s="11"/>
      <c r="H32" s="222">
        <f t="shared" si="3"/>
        <v>0</v>
      </c>
      <c r="I32" s="207"/>
      <c r="J32" s="206"/>
      <c r="K32" s="203">
        <f t="shared" si="97"/>
        <v>0</v>
      </c>
      <c r="L32" s="204">
        <f t="shared" si="4"/>
        <v>0</v>
      </c>
      <c r="M32" s="205"/>
      <c r="N32" s="206"/>
      <c r="O32" s="203">
        <f t="shared" si="5"/>
        <v>0</v>
      </c>
      <c r="P32" s="207"/>
      <c r="Q32" s="205"/>
      <c r="R32" s="208"/>
      <c r="S32" s="205"/>
      <c r="T32" s="209"/>
      <c r="U32" s="210">
        <f t="shared" si="6"/>
        <v>0</v>
      </c>
      <c r="V32" s="207"/>
      <c r="W32" s="211"/>
      <c r="X32" s="211"/>
      <c r="Y32" s="208"/>
      <c r="Z32" s="208"/>
      <c r="AA32" s="208"/>
      <c r="AB32" s="208"/>
      <c r="AC32" s="205"/>
      <c r="AD32" s="184"/>
      <c r="AE32" s="5">
        <f t="shared" si="7"/>
        <v>0</v>
      </c>
      <c r="AF32" s="8">
        <f t="shared" si="8"/>
        <v>0</v>
      </c>
      <c r="AH32" s="125">
        <f t="shared" si="9"/>
        <v>0</v>
      </c>
      <c r="AI32" s="123"/>
      <c r="AJ32" s="13"/>
      <c r="AK32" s="13"/>
      <c r="AL32" s="13"/>
      <c r="AN32" s="127">
        <f t="shared" si="10"/>
        <v>0</v>
      </c>
      <c r="AO32" s="126">
        <f t="shared" si="11"/>
        <v>0</v>
      </c>
      <c r="AP32" s="154" t="str">
        <f t="shared" si="12"/>
        <v>×</v>
      </c>
      <c r="AQ32" s="155" t="str">
        <f t="shared" si="13"/>
        <v>×</v>
      </c>
      <c r="AR32" s="155" t="str">
        <f t="shared" si="14"/>
        <v>×</v>
      </c>
      <c r="AS32" s="155" t="str">
        <f t="shared" si="15"/>
        <v>×</v>
      </c>
      <c r="AT32" s="155" t="str">
        <f t="shared" si="16"/>
        <v>×</v>
      </c>
      <c r="AU32" s="126">
        <f t="shared" si="17"/>
        <v>0</v>
      </c>
      <c r="AV32" s="155" t="str">
        <f t="shared" si="18"/>
        <v>×</v>
      </c>
      <c r="AW32" s="138"/>
      <c r="AX32" s="138"/>
      <c r="AZ32" s="138"/>
      <c r="BB32" s="138"/>
      <c r="BC32" s="120">
        <f t="shared" si="19"/>
        <v>0</v>
      </c>
      <c r="BD32" s="125">
        <f t="shared" si="20"/>
        <v>0</v>
      </c>
      <c r="BE32" s="131">
        <f t="shared" si="21"/>
        <v>0</v>
      </c>
      <c r="BF32" s="123"/>
      <c r="BG32" s="13"/>
      <c r="BH32" s="13"/>
      <c r="BI32" s="13"/>
      <c r="BJ32" s="13"/>
      <c r="BK32" s="13"/>
      <c r="BL32" s="13"/>
      <c r="BM32" s="13"/>
      <c r="BN32" s="13"/>
      <c r="BO32" s="13"/>
      <c r="BP32" s="13"/>
      <c r="BQ32" s="13"/>
      <c r="BR32" s="13"/>
      <c r="BS32" s="13"/>
      <c r="BT32" s="13"/>
      <c r="BU32" s="13"/>
      <c r="BV32" s="125">
        <f t="shared" si="22"/>
        <v>0</v>
      </c>
      <c r="BW32" s="123"/>
      <c r="BX32" s="13"/>
      <c r="BY32" s="13"/>
      <c r="BZ32" s="13"/>
      <c r="CA32" s="13"/>
      <c r="CB32" s="13"/>
      <c r="CC32" s="13"/>
      <c r="CD32" s="13"/>
      <c r="CE32" s="121"/>
      <c r="CF32" s="13"/>
      <c r="CG32" s="125">
        <f t="shared" si="23"/>
        <v>0</v>
      </c>
      <c r="CH32" s="123"/>
      <c r="CI32" s="13"/>
      <c r="CJ32" s="13"/>
      <c r="CK32" s="13"/>
      <c r="CL32" s="13"/>
      <c r="CM32" s="13"/>
      <c r="CN32" s="13"/>
      <c r="CO32" s="13"/>
      <c r="CP32" s="125">
        <f t="shared" si="24"/>
        <v>0</v>
      </c>
      <c r="CQ32" s="123"/>
      <c r="CR32" s="13"/>
      <c r="CS32" s="13"/>
      <c r="CT32" s="13"/>
      <c r="CU32" s="121"/>
      <c r="CV32" s="13"/>
      <c r="CW32" s="13"/>
      <c r="CX32" s="13"/>
      <c r="CY32" s="11"/>
      <c r="CZ32" s="176" t="str">
        <f t="shared" si="25"/>
        <v/>
      </c>
      <c r="DA32" s="112" t="str">
        <f t="shared" si="26"/>
        <v/>
      </c>
      <c r="DB32" s="112" t="str">
        <f t="shared" si="27"/>
        <v/>
      </c>
      <c r="DC32" s="112" t="str">
        <f t="shared" si="28"/>
        <v/>
      </c>
      <c r="DD32" s="112" t="str">
        <f t="shared" si="29"/>
        <v/>
      </c>
      <c r="DE32" s="112" t="str">
        <f t="shared" si="30"/>
        <v/>
      </c>
      <c r="DF32" s="112" t="str">
        <f t="shared" si="31"/>
        <v/>
      </c>
      <c r="DG32" s="112" t="str">
        <f t="shared" si="32"/>
        <v/>
      </c>
      <c r="DH32" s="112" t="str">
        <f t="shared" si="33"/>
        <v/>
      </c>
      <c r="DI32" s="112" t="str">
        <f t="shared" si="34"/>
        <v/>
      </c>
      <c r="DJ32" s="112" t="str">
        <f t="shared" si="35"/>
        <v/>
      </c>
      <c r="DK32" s="112" t="str">
        <f t="shared" si="36"/>
        <v/>
      </c>
      <c r="DL32" s="112" t="str">
        <f t="shared" si="37"/>
        <v/>
      </c>
      <c r="DN32" s="112" t="str">
        <f t="shared" si="38"/>
        <v>C</v>
      </c>
      <c r="DO32" s="155" t="str">
        <f t="shared" si="39"/>
        <v>×</v>
      </c>
      <c r="DP32" s="112"/>
      <c r="DQ32" s="112" t="str">
        <f t="shared" si="40"/>
        <v/>
      </c>
      <c r="DR32" s="155" t="str">
        <f t="shared" si="41"/>
        <v>○</v>
      </c>
      <c r="DS32" s="112"/>
      <c r="DT32" s="112">
        <f t="shared" si="42"/>
        <v>0</v>
      </c>
      <c r="DU32" s="112">
        <f t="shared" si="43"/>
        <v>0</v>
      </c>
      <c r="DV32" s="170" t="str">
        <f t="shared" si="44"/>
        <v>-</v>
      </c>
      <c r="DW32" s="170" t="str">
        <f t="shared" si="45"/>
        <v>-</v>
      </c>
      <c r="DX32" s="155" t="str">
        <f t="shared" si="46"/>
        <v>○</v>
      </c>
      <c r="DY32" s="155" t="str">
        <f t="shared" si="47"/>
        <v>○</v>
      </c>
      <c r="DZ32" s="112"/>
      <c r="EA32" s="112">
        <f t="shared" si="48"/>
        <v>0</v>
      </c>
      <c r="EB32" s="112">
        <f t="shared" si="49"/>
        <v>0</v>
      </c>
      <c r="EC32" s="112">
        <f t="shared" si="50"/>
        <v>0</v>
      </c>
      <c r="ED32" s="170" t="str">
        <f t="shared" si="51"/>
        <v>-</v>
      </c>
      <c r="EE32" s="112">
        <f t="shared" si="52"/>
        <v>0</v>
      </c>
      <c r="EF32" s="112">
        <f t="shared" si="53"/>
        <v>0</v>
      </c>
      <c r="EG32" s="112">
        <f t="shared" si="54"/>
        <v>0</v>
      </c>
      <c r="EH32" s="170" t="str">
        <f t="shared" si="55"/>
        <v>-</v>
      </c>
      <c r="EI32" s="155" t="str">
        <f t="shared" si="56"/>
        <v>○</v>
      </c>
      <c r="EJ32" s="155" t="str">
        <f t="shared" si="57"/>
        <v>○</v>
      </c>
      <c r="EK32" s="155" t="str">
        <f t="shared" si="58"/>
        <v>○</v>
      </c>
      <c r="EL32" s="155" t="str">
        <f t="shared" si="59"/>
        <v>○</v>
      </c>
      <c r="EM32" s="112"/>
      <c r="EN32" s="112">
        <f t="shared" si="98"/>
        <v>0</v>
      </c>
      <c r="EO32" s="112">
        <f>SUMIFS(土地改良区決済金等支援!R:R,土地改良区決済金等支援!U:U,畑地化支援・定着促進支援!DN32)</f>
        <v>0</v>
      </c>
      <c r="EP32" s="112">
        <f>SUMIFS(土地改良区決済金等支援!S:S,土地改良区決済金等支援!U:U,畑地化支援・定着促進支援!DN32)</f>
        <v>0</v>
      </c>
      <c r="EQ32" s="112">
        <f t="shared" si="60"/>
        <v>0</v>
      </c>
      <c r="ER32" s="112">
        <f>SUMIFS(土地改良区決済金等支援!O:O,土地改良区決済金等支援!U:U,畑地化支援・定着促進支援!DN32)/100</f>
        <v>0</v>
      </c>
      <c r="ES32" s="112">
        <f>SUMIFS(土地改良区決済金等支援!Q:Q,土地改良区決済金等支援!U:U,畑地化支援・定着促進支援!DN32)/100</f>
        <v>0</v>
      </c>
      <c r="ET32" s="155" t="str">
        <f t="shared" si="61"/>
        <v>○</v>
      </c>
      <c r="EU32" s="155" t="str">
        <f t="shared" si="62"/>
        <v>○</v>
      </c>
      <c r="EV32" s="112"/>
      <c r="EW32" s="112">
        <f t="shared" si="63"/>
        <v>0</v>
      </c>
      <c r="EX32" s="112">
        <f t="shared" si="99"/>
        <v>0</v>
      </c>
      <c r="EY32" s="155" t="str">
        <f t="shared" si="64"/>
        <v>○</v>
      </c>
      <c r="EZ32" s="112"/>
      <c r="FA32" s="112"/>
      <c r="FB32" s="112"/>
      <c r="FC32" s="155" t="str">
        <f t="shared" si="65"/>
        <v>○</v>
      </c>
      <c r="FD32" s="155" t="str">
        <f t="shared" si="66"/>
        <v>○</v>
      </c>
      <c r="FE32" s="112"/>
      <c r="FF32" s="112">
        <f t="shared" si="67"/>
        <v>0</v>
      </c>
      <c r="FG32" s="112">
        <f t="shared" si="68"/>
        <v>0</v>
      </c>
      <c r="FH32" s="155" t="str">
        <f t="shared" si="69"/>
        <v>×</v>
      </c>
      <c r="FI32" s="112"/>
      <c r="FJ32" s="112">
        <f t="shared" si="70"/>
        <v>0</v>
      </c>
      <c r="FK32" s="112">
        <f t="shared" si="71"/>
        <v>0</v>
      </c>
      <c r="FL32" s="112">
        <f t="shared" si="72"/>
        <v>0</v>
      </c>
      <c r="FM32" s="112">
        <f t="shared" si="73"/>
        <v>0</v>
      </c>
      <c r="FN32" s="112">
        <f t="shared" si="74"/>
        <v>0</v>
      </c>
      <c r="FO32" s="112">
        <f t="shared" si="75"/>
        <v>0</v>
      </c>
      <c r="FP32" s="112">
        <f t="shared" si="76"/>
        <v>0</v>
      </c>
      <c r="FQ32" s="155" t="str">
        <f t="shared" si="77"/>
        <v>○</v>
      </c>
      <c r="FR32" s="112"/>
      <c r="FT32" s="128">
        <f t="shared" si="78"/>
        <v>0</v>
      </c>
      <c r="FU32" s="158">
        <f t="shared" si="79"/>
        <v>0</v>
      </c>
      <c r="FV32" s="122">
        <f t="shared" si="80"/>
        <v>0</v>
      </c>
      <c r="FW32" s="112">
        <f t="shared" si="81"/>
        <v>0</v>
      </c>
      <c r="FX32" s="112">
        <f t="shared" si="82"/>
        <v>0</v>
      </c>
      <c r="FY32" s="112">
        <f t="shared" si="83"/>
        <v>0</v>
      </c>
      <c r="FZ32" s="112">
        <f t="shared" si="84"/>
        <v>0</v>
      </c>
      <c r="GA32" s="114">
        <f t="shared" si="85"/>
        <v>0</v>
      </c>
      <c r="GB32" s="162">
        <f t="shared" si="86"/>
        <v>0</v>
      </c>
      <c r="GC32" s="122">
        <f t="shared" si="87"/>
        <v>0</v>
      </c>
      <c r="GD32" s="112">
        <f t="shared" si="88"/>
        <v>0</v>
      </c>
      <c r="GE32" s="112">
        <f t="shared" si="89"/>
        <v>0</v>
      </c>
      <c r="GF32" s="112">
        <f t="shared" si="90"/>
        <v>0</v>
      </c>
      <c r="GG32" s="114">
        <f t="shared" si="91"/>
        <v>0</v>
      </c>
      <c r="GH32" s="162">
        <f t="shared" si="92"/>
        <v>0</v>
      </c>
      <c r="GI32" s="122">
        <f t="shared" si="93"/>
        <v>0</v>
      </c>
      <c r="GJ32" s="112">
        <f t="shared" si="94"/>
        <v>0</v>
      </c>
      <c r="GK32" s="112">
        <f t="shared" si="95"/>
        <v>0</v>
      </c>
      <c r="GL32" s="112">
        <f t="shared" si="96"/>
        <v>0</v>
      </c>
    </row>
    <row r="33" spans="1:194" ht="20.100000000000001" customHeight="1" x14ac:dyDescent="0.15">
      <c r="A33" s="171" t="str">
        <f t="shared" si="2"/>
        <v>×</v>
      </c>
      <c r="B33" s="5"/>
      <c r="C33" s="8"/>
      <c r="D33" s="6"/>
      <c r="E33" s="165"/>
      <c r="F33" s="5"/>
      <c r="G33" s="11"/>
      <c r="H33" s="222">
        <f t="shared" si="3"/>
        <v>0</v>
      </c>
      <c r="I33" s="207"/>
      <c r="J33" s="206"/>
      <c r="K33" s="203">
        <f t="shared" si="97"/>
        <v>0</v>
      </c>
      <c r="L33" s="204">
        <f t="shared" si="4"/>
        <v>0</v>
      </c>
      <c r="M33" s="205"/>
      <c r="N33" s="206"/>
      <c r="O33" s="203">
        <f t="shared" si="5"/>
        <v>0</v>
      </c>
      <c r="P33" s="207"/>
      <c r="Q33" s="205"/>
      <c r="R33" s="208"/>
      <c r="S33" s="205"/>
      <c r="T33" s="209"/>
      <c r="U33" s="210">
        <f t="shared" si="6"/>
        <v>0</v>
      </c>
      <c r="V33" s="207"/>
      <c r="W33" s="211"/>
      <c r="X33" s="211"/>
      <c r="Y33" s="208"/>
      <c r="Z33" s="208"/>
      <c r="AA33" s="208"/>
      <c r="AB33" s="208"/>
      <c r="AC33" s="205"/>
      <c r="AD33" s="184"/>
      <c r="AE33" s="5">
        <f t="shared" si="7"/>
        <v>0</v>
      </c>
      <c r="AF33" s="8">
        <f t="shared" si="8"/>
        <v>0</v>
      </c>
      <c r="AH33" s="125">
        <f t="shared" si="9"/>
        <v>0</v>
      </c>
      <c r="AI33" s="123"/>
      <c r="AJ33" s="13"/>
      <c r="AK33" s="13"/>
      <c r="AL33" s="13"/>
      <c r="AN33" s="127">
        <f t="shared" si="10"/>
        <v>0</v>
      </c>
      <c r="AO33" s="126">
        <f t="shared" si="11"/>
        <v>0</v>
      </c>
      <c r="AP33" s="154" t="str">
        <f t="shared" si="12"/>
        <v>×</v>
      </c>
      <c r="AQ33" s="155" t="str">
        <f t="shared" si="13"/>
        <v>×</v>
      </c>
      <c r="AR33" s="155" t="str">
        <f t="shared" si="14"/>
        <v>×</v>
      </c>
      <c r="AS33" s="155" t="str">
        <f t="shared" si="15"/>
        <v>×</v>
      </c>
      <c r="AT33" s="155" t="str">
        <f t="shared" si="16"/>
        <v>×</v>
      </c>
      <c r="AU33" s="126">
        <f t="shared" si="17"/>
        <v>0</v>
      </c>
      <c r="AV33" s="155" t="str">
        <f t="shared" si="18"/>
        <v>×</v>
      </c>
      <c r="AW33" s="138"/>
      <c r="AX33" s="138"/>
      <c r="AZ33" s="138"/>
      <c r="BB33" s="138"/>
      <c r="BC33" s="120">
        <f t="shared" si="19"/>
        <v>0</v>
      </c>
      <c r="BD33" s="125">
        <f t="shared" si="20"/>
        <v>0</v>
      </c>
      <c r="BE33" s="131">
        <f t="shared" si="21"/>
        <v>0</v>
      </c>
      <c r="BF33" s="123"/>
      <c r="BG33" s="13"/>
      <c r="BH33" s="13"/>
      <c r="BI33" s="13"/>
      <c r="BJ33" s="13"/>
      <c r="BK33" s="13"/>
      <c r="BL33" s="13"/>
      <c r="BM33" s="13"/>
      <c r="BN33" s="13"/>
      <c r="BO33" s="13"/>
      <c r="BP33" s="13"/>
      <c r="BQ33" s="13"/>
      <c r="BR33" s="13"/>
      <c r="BS33" s="13"/>
      <c r="BT33" s="13"/>
      <c r="BU33" s="13"/>
      <c r="BV33" s="125">
        <f t="shared" si="22"/>
        <v>0</v>
      </c>
      <c r="BW33" s="123"/>
      <c r="BX33" s="13"/>
      <c r="BY33" s="13"/>
      <c r="BZ33" s="13"/>
      <c r="CA33" s="13"/>
      <c r="CB33" s="13"/>
      <c r="CC33" s="13"/>
      <c r="CD33" s="13"/>
      <c r="CE33" s="121"/>
      <c r="CF33" s="13"/>
      <c r="CG33" s="125">
        <f t="shared" si="23"/>
        <v>0</v>
      </c>
      <c r="CH33" s="123"/>
      <c r="CI33" s="13"/>
      <c r="CJ33" s="13"/>
      <c r="CK33" s="13"/>
      <c r="CL33" s="13"/>
      <c r="CM33" s="13"/>
      <c r="CN33" s="13"/>
      <c r="CO33" s="13"/>
      <c r="CP33" s="125">
        <f t="shared" si="24"/>
        <v>0</v>
      </c>
      <c r="CQ33" s="123"/>
      <c r="CR33" s="13"/>
      <c r="CS33" s="13"/>
      <c r="CT33" s="13"/>
      <c r="CU33" s="121"/>
      <c r="CV33" s="13"/>
      <c r="CW33" s="13"/>
      <c r="CX33" s="13"/>
      <c r="CY33" s="11"/>
      <c r="CZ33" s="176" t="str">
        <f t="shared" si="25"/>
        <v/>
      </c>
      <c r="DA33" s="112" t="str">
        <f t="shared" si="26"/>
        <v/>
      </c>
      <c r="DB33" s="112" t="str">
        <f t="shared" si="27"/>
        <v/>
      </c>
      <c r="DC33" s="112" t="str">
        <f t="shared" si="28"/>
        <v/>
      </c>
      <c r="DD33" s="112" t="str">
        <f t="shared" si="29"/>
        <v/>
      </c>
      <c r="DE33" s="112" t="str">
        <f t="shared" si="30"/>
        <v/>
      </c>
      <c r="DF33" s="112" t="str">
        <f t="shared" si="31"/>
        <v/>
      </c>
      <c r="DG33" s="112" t="str">
        <f t="shared" si="32"/>
        <v/>
      </c>
      <c r="DH33" s="112" t="str">
        <f t="shared" si="33"/>
        <v/>
      </c>
      <c r="DI33" s="112" t="str">
        <f t="shared" si="34"/>
        <v/>
      </c>
      <c r="DJ33" s="112" t="str">
        <f t="shared" si="35"/>
        <v/>
      </c>
      <c r="DK33" s="112" t="str">
        <f t="shared" si="36"/>
        <v/>
      </c>
      <c r="DL33" s="112" t="str">
        <f t="shared" si="37"/>
        <v/>
      </c>
      <c r="DN33" s="112" t="str">
        <f t="shared" si="38"/>
        <v>C</v>
      </c>
      <c r="DO33" s="155" t="str">
        <f t="shared" si="39"/>
        <v>×</v>
      </c>
      <c r="DP33" s="112"/>
      <c r="DQ33" s="112" t="str">
        <f t="shared" si="40"/>
        <v/>
      </c>
      <c r="DR33" s="155" t="str">
        <f t="shared" si="41"/>
        <v>○</v>
      </c>
      <c r="DS33" s="112"/>
      <c r="DT33" s="112">
        <f t="shared" si="42"/>
        <v>0</v>
      </c>
      <c r="DU33" s="112">
        <f t="shared" si="43"/>
        <v>0</v>
      </c>
      <c r="DV33" s="170" t="str">
        <f t="shared" si="44"/>
        <v>-</v>
      </c>
      <c r="DW33" s="170" t="str">
        <f t="shared" si="45"/>
        <v>-</v>
      </c>
      <c r="DX33" s="155" t="str">
        <f t="shared" si="46"/>
        <v>○</v>
      </c>
      <c r="DY33" s="155" t="str">
        <f t="shared" si="47"/>
        <v>○</v>
      </c>
      <c r="DZ33" s="112"/>
      <c r="EA33" s="112">
        <f t="shared" si="48"/>
        <v>0</v>
      </c>
      <c r="EB33" s="112">
        <f t="shared" si="49"/>
        <v>0</v>
      </c>
      <c r="EC33" s="112">
        <f t="shared" si="50"/>
        <v>0</v>
      </c>
      <c r="ED33" s="170" t="str">
        <f t="shared" si="51"/>
        <v>-</v>
      </c>
      <c r="EE33" s="112">
        <f t="shared" si="52"/>
        <v>0</v>
      </c>
      <c r="EF33" s="112">
        <f t="shared" si="53"/>
        <v>0</v>
      </c>
      <c r="EG33" s="112">
        <f t="shared" si="54"/>
        <v>0</v>
      </c>
      <c r="EH33" s="170" t="str">
        <f t="shared" si="55"/>
        <v>-</v>
      </c>
      <c r="EI33" s="155" t="str">
        <f t="shared" si="56"/>
        <v>○</v>
      </c>
      <c r="EJ33" s="155" t="str">
        <f t="shared" si="57"/>
        <v>○</v>
      </c>
      <c r="EK33" s="155" t="str">
        <f t="shared" si="58"/>
        <v>○</v>
      </c>
      <c r="EL33" s="155" t="str">
        <f t="shared" si="59"/>
        <v>○</v>
      </c>
      <c r="EM33" s="112"/>
      <c r="EN33" s="112">
        <f t="shared" si="98"/>
        <v>0</v>
      </c>
      <c r="EO33" s="112">
        <f>SUMIFS(土地改良区決済金等支援!R:R,土地改良区決済金等支援!U:U,畑地化支援・定着促進支援!DN33)</f>
        <v>0</v>
      </c>
      <c r="EP33" s="112">
        <f>SUMIFS(土地改良区決済金等支援!S:S,土地改良区決済金等支援!U:U,畑地化支援・定着促進支援!DN33)</f>
        <v>0</v>
      </c>
      <c r="EQ33" s="112">
        <f t="shared" si="60"/>
        <v>0</v>
      </c>
      <c r="ER33" s="112">
        <f>SUMIFS(土地改良区決済金等支援!O:O,土地改良区決済金等支援!U:U,畑地化支援・定着促進支援!DN33)/100</f>
        <v>0</v>
      </c>
      <c r="ES33" s="112">
        <f>SUMIFS(土地改良区決済金等支援!Q:Q,土地改良区決済金等支援!U:U,畑地化支援・定着促進支援!DN33)/100</f>
        <v>0</v>
      </c>
      <c r="ET33" s="155" t="str">
        <f t="shared" si="61"/>
        <v>○</v>
      </c>
      <c r="EU33" s="155" t="str">
        <f t="shared" si="62"/>
        <v>○</v>
      </c>
      <c r="EV33" s="112"/>
      <c r="EW33" s="112">
        <f t="shared" si="63"/>
        <v>0</v>
      </c>
      <c r="EX33" s="112">
        <f t="shared" si="99"/>
        <v>0</v>
      </c>
      <c r="EY33" s="155" t="str">
        <f t="shared" si="64"/>
        <v>○</v>
      </c>
      <c r="EZ33" s="112"/>
      <c r="FA33" s="112"/>
      <c r="FB33" s="112"/>
      <c r="FC33" s="155" t="str">
        <f t="shared" si="65"/>
        <v>○</v>
      </c>
      <c r="FD33" s="155" t="str">
        <f t="shared" si="66"/>
        <v>○</v>
      </c>
      <c r="FE33" s="112"/>
      <c r="FF33" s="112">
        <f t="shared" si="67"/>
        <v>0</v>
      </c>
      <c r="FG33" s="112">
        <f t="shared" si="68"/>
        <v>0</v>
      </c>
      <c r="FH33" s="155" t="str">
        <f t="shared" si="69"/>
        <v>×</v>
      </c>
      <c r="FI33" s="112"/>
      <c r="FJ33" s="112">
        <f t="shared" si="70"/>
        <v>0</v>
      </c>
      <c r="FK33" s="112">
        <f t="shared" si="71"/>
        <v>0</v>
      </c>
      <c r="FL33" s="112">
        <f t="shared" si="72"/>
        <v>0</v>
      </c>
      <c r="FM33" s="112">
        <f t="shared" si="73"/>
        <v>0</v>
      </c>
      <c r="FN33" s="112">
        <f t="shared" si="74"/>
        <v>0</v>
      </c>
      <c r="FO33" s="112">
        <f t="shared" si="75"/>
        <v>0</v>
      </c>
      <c r="FP33" s="112">
        <f t="shared" si="76"/>
        <v>0</v>
      </c>
      <c r="FQ33" s="155" t="str">
        <f t="shared" si="77"/>
        <v>○</v>
      </c>
      <c r="FR33" s="112"/>
      <c r="FT33" s="128">
        <f t="shared" si="78"/>
        <v>0</v>
      </c>
      <c r="FU33" s="158">
        <f t="shared" si="79"/>
        <v>0</v>
      </c>
      <c r="FV33" s="122">
        <f t="shared" si="80"/>
        <v>0</v>
      </c>
      <c r="FW33" s="112">
        <f t="shared" si="81"/>
        <v>0</v>
      </c>
      <c r="FX33" s="112">
        <f t="shared" si="82"/>
        <v>0</v>
      </c>
      <c r="FY33" s="112">
        <f t="shared" si="83"/>
        <v>0</v>
      </c>
      <c r="FZ33" s="112">
        <f t="shared" si="84"/>
        <v>0</v>
      </c>
      <c r="GA33" s="114">
        <f t="shared" si="85"/>
        <v>0</v>
      </c>
      <c r="GB33" s="162">
        <f t="shared" si="86"/>
        <v>0</v>
      </c>
      <c r="GC33" s="122">
        <f t="shared" si="87"/>
        <v>0</v>
      </c>
      <c r="GD33" s="112">
        <f t="shared" si="88"/>
        <v>0</v>
      </c>
      <c r="GE33" s="112">
        <f t="shared" si="89"/>
        <v>0</v>
      </c>
      <c r="GF33" s="112">
        <f t="shared" si="90"/>
        <v>0</v>
      </c>
      <c r="GG33" s="114">
        <f t="shared" si="91"/>
        <v>0</v>
      </c>
      <c r="GH33" s="162">
        <f t="shared" si="92"/>
        <v>0</v>
      </c>
      <c r="GI33" s="122">
        <f t="shared" si="93"/>
        <v>0</v>
      </c>
      <c r="GJ33" s="112">
        <f t="shared" si="94"/>
        <v>0</v>
      </c>
      <c r="GK33" s="112">
        <f t="shared" si="95"/>
        <v>0</v>
      </c>
      <c r="GL33" s="112">
        <f t="shared" si="96"/>
        <v>0</v>
      </c>
    </row>
    <row r="34" spans="1:194" ht="20.100000000000001" customHeight="1" x14ac:dyDescent="0.15">
      <c r="A34" s="171" t="str">
        <f t="shared" si="2"/>
        <v>×</v>
      </c>
      <c r="B34" s="5"/>
      <c r="C34" s="8"/>
      <c r="D34" s="6"/>
      <c r="E34" s="165"/>
      <c r="F34" s="5"/>
      <c r="G34" s="11"/>
      <c r="H34" s="222">
        <f t="shared" si="3"/>
        <v>0</v>
      </c>
      <c r="I34" s="207"/>
      <c r="J34" s="206"/>
      <c r="K34" s="203">
        <f t="shared" si="97"/>
        <v>0</v>
      </c>
      <c r="L34" s="204">
        <f t="shared" si="4"/>
        <v>0</v>
      </c>
      <c r="M34" s="205"/>
      <c r="N34" s="206"/>
      <c r="O34" s="203">
        <f t="shared" si="5"/>
        <v>0</v>
      </c>
      <c r="P34" s="207"/>
      <c r="Q34" s="205"/>
      <c r="R34" s="208"/>
      <c r="S34" s="205"/>
      <c r="T34" s="209"/>
      <c r="U34" s="210">
        <f t="shared" si="6"/>
        <v>0</v>
      </c>
      <c r="V34" s="207"/>
      <c r="W34" s="211"/>
      <c r="X34" s="211"/>
      <c r="Y34" s="208"/>
      <c r="Z34" s="208"/>
      <c r="AA34" s="208"/>
      <c r="AB34" s="208"/>
      <c r="AC34" s="205"/>
      <c r="AD34" s="184"/>
      <c r="AE34" s="5">
        <f t="shared" si="7"/>
        <v>0</v>
      </c>
      <c r="AF34" s="8">
        <f t="shared" si="8"/>
        <v>0</v>
      </c>
      <c r="AH34" s="125">
        <f t="shared" si="9"/>
        <v>0</v>
      </c>
      <c r="AI34" s="123"/>
      <c r="AJ34" s="13"/>
      <c r="AK34" s="13"/>
      <c r="AL34" s="13"/>
      <c r="AN34" s="127">
        <f t="shared" si="10"/>
        <v>0</v>
      </c>
      <c r="AO34" s="126">
        <f t="shared" si="11"/>
        <v>0</v>
      </c>
      <c r="AP34" s="154" t="str">
        <f t="shared" si="12"/>
        <v>×</v>
      </c>
      <c r="AQ34" s="155" t="str">
        <f t="shared" si="13"/>
        <v>×</v>
      </c>
      <c r="AR34" s="155" t="str">
        <f t="shared" si="14"/>
        <v>×</v>
      </c>
      <c r="AS34" s="155" t="str">
        <f t="shared" si="15"/>
        <v>×</v>
      </c>
      <c r="AT34" s="155" t="str">
        <f t="shared" si="16"/>
        <v>×</v>
      </c>
      <c r="AU34" s="126">
        <f t="shared" si="17"/>
        <v>0</v>
      </c>
      <c r="AV34" s="155" t="str">
        <f t="shared" si="18"/>
        <v>×</v>
      </c>
      <c r="AW34" s="138"/>
      <c r="AX34" s="138"/>
      <c r="AZ34" s="138"/>
      <c r="BB34" s="138"/>
      <c r="BC34" s="120">
        <f t="shared" si="19"/>
        <v>0</v>
      </c>
      <c r="BD34" s="125">
        <f t="shared" si="20"/>
        <v>0</v>
      </c>
      <c r="BE34" s="131">
        <f t="shared" si="21"/>
        <v>0</v>
      </c>
      <c r="BF34" s="123"/>
      <c r="BG34" s="13"/>
      <c r="BH34" s="13"/>
      <c r="BI34" s="13"/>
      <c r="BJ34" s="13"/>
      <c r="BK34" s="13"/>
      <c r="BL34" s="13"/>
      <c r="BM34" s="13"/>
      <c r="BN34" s="13"/>
      <c r="BO34" s="13"/>
      <c r="BP34" s="13"/>
      <c r="BQ34" s="13"/>
      <c r="BR34" s="13"/>
      <c r="BS34" s="13"/>
      <c r="BT34" s="13"/>
      <c r="BU34" s="13"/>
      <c r="BV34" s="125">
        <f t="shared" si="22"/>
        <v>0</v>
      </c>
      <c r="BW34" s="123"/>
      <c r="BX34" s="13"/>
      <c r="BY34" s="13"/>
      <c r="BZ34" s="13"/>
      <c r="CA34" s="13"/>
      <c r="CB34" s="13"/>
      <c r="CC34" s="13"/>
      <c r="CD34" s="13"/>
      <c r="CE34" s="121"/>
      <c r="CF34" s="13"/>
      <c r="CG34" s="125">
        <f t="shared" si="23"/>
        <v>0</v>
      </c>
      <c r="CH34" s="123"/>
      <c r="CI34" s="13"/>
      <c r="CJ34" s="13"/>
      <c r="CK34" s="13"/>
      <c r="CL34" s="13"/>
      <c r="CM34" s="13"/>
      <c r="CN34" s="13"/>
      <c r="CO34" s="13"/>
      <c r="CP34" s="125">
        <f t="shared" si="24"/>
        <v>0</v>
      </c>
      <c r="CQ34" s="123"/>
      <c r="CR34" s="13"/>
      <c r="CS34" s="13"/>
      <c r="CT34" s="13"/>
      <c r="CU34" s="121"/>
      <c r="CV34" s="13"/>
      <c r="CW34" s="13"/>
      <c r="CX34" s="13"/>
      <c r="CY34" s="11"/>
      <c r="CZ34" s="176" t="str">
        <f t="shared" si="25"/>
        <v/>
      </c>
      <c r="DA34" s="112" t="str">
        <f t="shared" si="26"/>
        <v/>
      </c>
      <c r="DB34" s="112" t="str">
        <f t="shared" si="27"/>
        <v/>
      </c>
      <c r="DC34" s="112" t="str">
        <f t="shared" si="28"/>
        <v/>
      </c>
      <c r="DD34" s="112" t="str">
        <f t="shared" si="29"/>
        <v/>
      </c>
      <c r="DE34" s="112" t="str">
        <f t="shared" si="30"/>
        <v/>
      </c>
      <c r="DF34" s="112" t="str">
        <f t="shared" si="31"/>
        <v/>
      </c>
      <c r="DG34" s="112" t="str">
        <f t="shared" si="32"/>
        <v/>
      </c>
      <c r="DH34" s="112" t="str">
        <f t="shared" si="33"/>
        <v/>
      </c>
      <c r="DI34" s="112" t="str">
        <f t="shared" si="34"/>
        <v/>
      </c>
      <c r="DJ34" s="112" t="str">
        <f t="shared" si="35"/>
        <v/>
      </c>
      <c r="DK34" s="112" t="str">
        <f t="shared" si="36"/>
        <v/>
      </c>
      <c r="DL34" s="112" t="str">
        <f t="shared" si="37"/>
        <v/>
      </c>
      <c r="DN34" s="112" t="str">
        <f t="shared" si="38"/>
        <v>C</v>
      </c>
      <c r="DO34" s="155" t="str">
        <f t="shared" si="39"/>
        <v>×</v>
      </c>
      <c r="DP34" s="112"/>
      <c r="DQ34" s="112" t="str">
        <f t="shared" si="40"/>
        <v/>
      </c>
      <c r="DR34" s="155" t="str">
        <f t="shared" si="41"/>
        <v>○</v>
      </c>
      <c r="DS34" s="112"/>
      <c r="DT34" s="112">
        <f t="shared" si="42"/>
        <v>0</v>
      </c>
      <c r="DU34" s="112">
        <f t="shared" si="43"/>
        <v>0</v>
      </c>
      <c r="DV34" s="170" t="str">
        <f t="shared" si="44"/>
        <v>-</v>
      </c>
      <c r="DW34" s="170" t="str">
        <f t="shared" si="45"/>
        <v>-</v>
      </c>
      <c r="DX34" s="155" t="str">
        <f t="shared" si="46"/>
        <v>○</v>
      </c>
      <c r="DY34" s="155" t="str">
        <f t="shared" si="47"/>
        <v>○</v>
      </c>
      <c r="DZ34" s="112"/>
      <c r="EA34" s="112">
        <f t="shared" si="48"/>
        <v>0</v>
      </c>
      <c r="EB34" s="112">
        <f t="shared" si="49"/>
        <v>0</v>
      </c>
      <c r="EC34" s="112">
        <f t="shared" si="50"/>
        <v>0</v>
      </c>
      <c r="ED34" s="170" t="str">
        <f t="shared" si="51"/>
        <v>-</v>
      </c>
      <c r="EE34" s="112">
        <f t="shared" si="52"/>
        <v>0</v>
      </c>
      <c r="EF34" s="112">
        <f t="shared" si="53"/>
        <v>0</v>
      </c>
      <c r="EG34" s="112">
        <f t="shared" si="54"/>
        <v>0</v>
      </c>
      <c r="EH34" s="170" t="str">
        <f t="shared" si="55"/>
        <v>-</v>
      </c>
      <c r="EI34" s="155" t="str">
        <f t="shared" si="56"/>
        <v>○</v>
      </c>
      <c r="EJ34" s="155" t="str">
        <f t="shared" si="57"/>
        <v>○</v>
      </c>
      <c r="EK34" s="155" t="str">
        <f t="shared" si="58"/>
        <v>○</v>
      </c>
      <c r="EL34" s="155" t="str">
        <f t="shared" si="59"/>
        <v>○</v>
      </c>
      <c r="EM34" s="112"/>
      <c r="EN34" s="112">
        <f t="shared" si="98"/>
        <v>0</v>
      </c>
      <c r="EO34" s="112">
        <f>SUMIFS(土地改良区決済金等支援!R:R,土地改良区決済金等支援!U:U,畑地化支援・定着促進支援!DN34)</f>
        <v>0</v>
      </c>
      <c r="EP34" s="112">
        <f>SUMIFS(土地改良区決済金等支援!S:S,土地改良区決済金等支援!U:U,畑地化支援・定着促進支援!DN34)</f>
        <v>0</v>
      </c>
      <c r="EQ34" s="112">
        <f t="shared" si="60"/>
        <v>0</v>
      </c>
      <c r="ER34" s="112">
        <f>SUMIFS(土地改良区決済金等支援!O:O,土地改良区決済金等支援!U:U,畑地化支援・定着促進支援!DN34)/100</f>
        <v>0</v>
      </c>
      <c r="ES34" s="112">
        <f>SUMIFS(土地改良区決済金等支援!Q:Q,土地改良区決済金等支援!U:U,畑地化支援・定着促進支援!DN34)/100</f>
        <v>0</v>
      </c>
      <c r="ET34" s="155" t="str">
        <f t="shared" si="61"/>
        <v>○</v>
      </c>
      <c r="EU34" s="155" t="str">
        <f t="shared" si="62"/>
        <v>○</v>
      </c>
      <c r="EV34" s="112"/>
      <c r="EW34" s="112">
        <f t="shared" si="63"/>
        <v>0</v>
      </c>
      <c r="EX34" s="112">
        <f t="shared" si="99"/>
        <v>0</v>
      </c>
      <c r="EY34" s="155" t="str">
        <f t="shared" si="64"/>
        <v>○</v>
      </c>
      <c r="EZ34" s="112"/>
      <c r="FA34" s="112"/>
      <c r="FB34" s="112"/>
      <c r="FC34" s="155" t="str">
        <f t="shared" si="65"/>
        <v>○</v>
      </c>
      <c r="FD34" s="155" t="str">
        <f t="shared" si="66"/>
        <v>○</v>
      </c>
      <c r="FE34" s="112"/>
      <c r="FF34" s="112">
        <f t="shared" si="67"/>
        <v>0</v>
      </c>
      <c r="FG34" s="112">
        <f t="shared" si="68"/>
        <v>0</v>
      </c>
      <c r="FH34" s="155" t="str">
        <f t="shared" si="69"/>
        <v>×</v>
      </c>
      <c r="FI34" s="112"/>
      <c r="FJ34" s="112">
        <f t="shared" si="70"/>
        <v>0</v>
      </c>
      <c r="FK34" s="112">
        <f t="shared" si="71"/>
        <v>0</v>
      </c>
      <c r="FL34" s="112">
        <f t="shared" si="72"/>
        <v>0</v>
      </c>
      <c r="FM34" s="112">
        <f t="shared" si="73"/>
        <v>0</v>
      </c>
      <c r="FN34" s="112">
        <f t="shared" si="74"/>
        <v>0</v>
      </c>
      <c r="FO34" s="112">
        <f t="shared" si="75"/>
        <v>0</v>
      </c>
      <c r="FP34" s="112">
        <f t="shared" si="76"/>
        <v>0</v>
      </c>
      <c r="FQ34" s="155" t="str">
        <f t="shared" si="77"/>
        <v>○</v>
      </c>
      <c r="FR34" s="112"/>
      <c r="FT34" s="128">
        <f t="shared" si="78"/>
        <v>0</v>
      </c>
      <c r="FU34" s="158">
        <f t="shared" si="79"/>
        <v>0</v>
      </c>
      <c r="FV34" s="122">
        <f t="shared" si="80"/>
        <v>0</v>
      </c>
      <c r="FW34" s="112">
        <f t="shared" si="81"/>
        <v>0</v>
      </c>
      <c r="FX34" s="112">
        <f t="shared" si="82"/>
        <v>0</v>
      </c>
      <c r="FY34" s="112">
        <f t="shared" si="83"/>
        <v>0</v>
      </c>
      <c r="FZ34" s="112">
        <f t="shared" si="84"/>
        <v>0</v>
      </c>
      <c r="GA34" s="114">
        <f t="shared" si="85"/>
        <v>0</v>
      </c>
      <c r="GB34" s="162">
        <f t="shared" si="86"/>
        <v>0</v>
      </c>
      <c r="GC34" s="122">
        <f t="shared" si="87"/>
        <v>0</v>
      </c>
      <c r="GD34" s="112">
        <f t="shared" si="88"/>
        <v>0</v>
      </c>
      <c r="GE34" s="112">
        <f t="shared" si="89"/>
        <v>0</v>
      </c>
      <c r="GF34" s="112">
        <f t="shared" si="90"/>
        <v>0</v>
      </c>
      <c r="GG34" s="114">
        <f t="shared" si="91"/>
        <v>0</v>
      </c>
      <c r="GH34" s="162">
        <f t="shared" si="92"/>
        <v>0</v>
      </c>
      <c r="GI34" s="122">
        <f t="shared" si="93"/>
        <v>0</v>
      </c>
      <c r="GJ34" s="112">
        <f t="shared" si="94"/>
        <v>0</v>
      </c>
      <c r="GK34" s="112">
        <f t="shared" si="95"/>
        <v>0</v>
      </c>
      <c r="GL34" s="112">
        <f t="shared" si="96"/>
        <v>0</v>
      </c>
    </row>
    <row r="35" spans="1:194" ht="20.100000000000001" customHeight="1" x14ac:dyDescent="0.15">
      <c r="A35" s="171" t="str">
        <f t="shared" si="2"/>
        <v>×</v>
      </c>
      <c r="B35" s="5"/>
      <c r="C35" s="8"/>
      <c r="D35" s="6"/>
      <c r="E35" s="165"/>
      <c r="F35" s="5"/>
      <c r="G35" s="11"/>
      <c r="H35" s="222">
        <f t="shared" si="3"/>
        <v>0</v>
      </c>
      <c r="I35" s="207"/>
      <c r="J35" s="206"/>
      <c r="K35" s="203">
        <f t="shared" si="97"/>
        <v>0</v>
      </c>
      <c r="L35" s="204">
        <f t="shared" si="4"/>
        <v>0</v>
      </c>
      <c r="M35" s="205"/>
      <c r="N35" s="206"/>
      <c r="O35" s="203">
        <f t="shared" si="5"/>
        <v>0</v>
      </c>
      <c r="P35" s="207"/>
      <c r="Q35" s="205"/>
      <c r="R35" s="208"/>
      <c r="S35" s="205"/>
      <c r="T35" s="209"/>
      <c r="U35" s="210">
        <f t="shared" si="6"/>
        <v>0</v>
      </c>
      <c r="V35" s="207"/>
      <c r="W35" s="211"/>
      <c r="X35" s="211"/>
      <c r="Y35" s="208"/>
      <c r="Z35" s="208"/>
      <c r="AA35" s="208"/>
      <c r="AB35" s="208"/>
      <c r="AC35" s="205"/>
      <c r="AD35" s="184"/>
      <c r="AE35" s="5">
        <f t="shared" si="7"/>
        <v>0</v>
      </c>
      <c r="AF35" s="8">
        <f t="shared" si="8"/>
        <v>0</v>
      </c>
      <c r="AH35" s="125">
        <f t="shared" si="9"/>
        <v>0</v>
      </c>
      <c r="AI35" s="123"/>
      <c r="AJ35" s="13"/>
      <c r="AK35" s="13"/>
      <c r="AL35" s="13"/>
      <c r="AN35" s="127">
        <f t="shared" si="10"/>
        <v>0</v>
      </c>
      <c r="AO35" s="126">
        <f t="shared" si="11"/>
        <v>0</v>
      </c>
      <c r="AP35" s="154" t="str">
        <f t="shared" si="12"/>
        <v>×</v>
      </c>
      <c r="AQ35" s="155" t="str">
        <f t="shared" si="13"/>
        <v>×</v>
      </c>
      <c r="AR35" s="155" t="str">
        <f t="shared" si="14"/>
        <v>×</v>
      </c>
      <c r="AS35" s="155" t="str">
        <f t="shared" si="15"/>
        <v>×</v>
      </c>
      <c r="AT35" s="155" t="str">
        <f t="shared" si="16"/>
        <v>×</v>
      </c>
      <c r="AU35" s="126">
        <f t="shared" si="17"/>
        <v>0</v>
      </c>
      <c r="AV35" s="155" t="str">
        <f t="shared" si="18"/>
        <v>×</v>
      </c>
      <c r="AW35" s="138"/>
      <c r="AX35" s="138"/>
      <c r="AZ35" s="138"/>
      <c r="BB35" s="138"/>
      <c r="BC35" s="120">
        <f t="shared" si="19"/>
        <v>0</v>
      </c>
      <c r="BD35" s="125">
        <f t="shared" si="20"/>
        <v>0</v>
      </c>
      <c r="BE35" s="131">
        <f t="shared" si="21"/>
        <v>0</v>
      </c>
      <c r="BF35" s="123"/>
      <c r="BG35" s="13"/>
      <c r="BH35" s="13"/>
      <c r="BI35" s="13"/>
      <c r="BJ35" s="13"/>
      <c r="BK35" s="13"/>
      <c r="BL35" s="13"/>
      <c r="BM35" s="13"/>
      <c r="BN35" s="13"/>
      <c r="BO35" s="13"/>
      <c r="BP35" s="13"/>
      <c r="BQ35" s="13"/>
      <c r="BR35" s="13"/>
      <c r="BS35" s="13"/>
      <c r="BT35" s="13"/>
      <c r="BU35" s="13"/>
      <c r="BV35" s="125">
        <f t="shared" si="22"/>
        <v>0</v>
      </c>
      <c r="BW35" s="123"/>
      <c r="BX35" s="13"/>
      <c r="BY35" s="13"/>
      <c r="BZ35" s="13"/>
      <c r="CA35" s="13"/>
      <c r="CB35" s="13"/>
      <c r="CC35" s="13"/>
      <c r="CD35" s="13"/>
      <c r="CE35" s="121"/>
      <c r="CF35" s="13"/>
      <c r="CG35" s="125">
        <f t="shared" si="23"/>
        <v>0</v>
      </c>
      <c r="CH35" s="123"/>
      <c r="CI35" s="13"/>
      <c r="CJ35" s="13"/>
      <c r="CK35" s="13"/>
      <c r="CL35" s="13"/>
      <c r="CM35" s="13"/>
      <c r="CN35" s="13"/>
      <c r="CO35" s="13"/>
      <c r="CP35" s="125">
        <f t="shared" si="24"/>
        <v>0</v>
      </c>
      <c r="CQ35" s="123"/>
      <c r="CR35" s="13"/>
      <c r="CS35" s="13"/>
      <c r="CT35" s="13"/>
      <c r="CU35" s="121"/>
      <c r="CV35" s="13"/>
      <c r="CW35" s="13"/>
      <c r="CX35" s="13"/>
      <c r="CY35" s="11"/>
      <c r="CZ35" s="176" t="str">
        <f t="shared" si="25"/>
        <v/>
      </c>
      <c r="DA35" s="112" t="str">
        <f t="shared" si="26"/>
        <v/>
      </c>
      <c r="DB35" s="112" t="str">
        <f t="shared" si="27"/>
        <v/>
      </c>
      <c r="DC35" s="112" t="str">
        <f t="shared" si="28"/>
        <v/>
      </c>
      <c r="DD35" s="112" t="str">
        <f t="shared" si="29"/>
        <v/>
      </c>
      <c r="DE35" s="112" t="str">
        <f t="shared" si="30"/>
        <v/>
      </c>
      <c r="DF35" s="112" t="str">
        <f t="shared" si="31"/>
        <v/>
      </c>
      <c r="DG35" s="112" t="str">
        <f t="shared" si="32"/>
        <v/>
      </c>
      <c r="DH35" s="112" t="str">
        <f t="shared" si="33"/>
        <v/>
      </c>
      <c r="DI35" s="112" t="str">
        <f t="shared" si="34"/>
        <v/>
      </c>
      <c r="DJ35" s="112" t="str">
        <f t="shared" si="35"/>
        <v/>
      </c>
      <c r="DK35" s="112" t="str">
        <f t="shared" si="36"/>
        <v/>
      </c>
      <c r="DL35" s="112" t="str">
        <f t="shared" si="37"/>
        <v/>
      </c>
      <c r="DN35" s="112" t="str">
        <f t="shared" si="38"/>
        <v>C</v>
      </c>
      <c r="DO35" s="155" t="str">
        <f t="shared" si="39"/>
        <v>×</v>
      </c>
      <c r="DP35" s="112"/>
      <c r="DQ35" s="112" t="str">
        <f t="shared" si="40"/>
        <v/>
      </c>
      <c r="DR35" s="155" t="str">
        <f t="shared" si="41"/>
        <v>○</v>
      </c>
      <c r="DS35" s="112"/>
      <c r="DT35" s="112">
        <f t="shared" si="42"/>
        <v>0</v>
      </c>
      <c r="DU35" s="112">
        <f t="shared" si="43"/>
        <v>0</v>
      </c>
      <c r="DV35" s="170" t="str">
        <f t="shared" si="44"/>
        <v>-</v>
      </c>
      <c r="DW35" s="170" t="str">
        <f t="shared" si="45"/>
        <v>-</v>
      </c>
      <c r="DX35" s="155" t="str">
        <f t="shared" si="46"/>
        <v>○</v>
      </c>
      <c r="DY35" s="155" t="str">
        <f t="shared" si="47"/>
        <v>○</v>
      </c>
      <c r="DZ35" s="112"/>
      <c r="EA35" s="112">
        <f t="shared" si="48"/>
        <v>0</v>
      </c>
      <c r="EB35" s="112">
        <f t="shared" si="49"/>
        <v>0</v>
      </c>
      <c r="EC35" s="112">
        <f t="shared" si="50"/>
        <v>0</v>
      </c>
      <c r="ED35" s="170" t="str">
        <f t="shared" si="51"/>
        <v>-</v>
      </c>
      <c r="EE35" s="112">
        <f t="shared" si="52"/>
        <v>0</v>
      </c>
      <c r="EF35" s="112">
        <f t="shared" si="53"/>
        <v>0</v>
      </c>
      <c r="EG35" s="112">
        <f t="shared" si="54"/>
        <v>0</v>
      </c>
      <c r="EH35" s="170" t="str">
        <f t="shared" si="55"/>
        <v>-</v>
      </c>
      <c r="EI35" s="155" t="str">
        <f t="shared" si="56"/>
        <v>○</v>
      </c>
      <c r="EJ35" s="155" t="str">
        <f t="shared" si="57"/>
        <v>○</v>
      </c>
      <c r="EK35" s="155" t="str">
        <f t="shared" si="58"/>
        <v>○</v>
      </c>
      <c r="EL35" s="155" t="str">
        <f t="shared" si="59"/>
        <v>○</v>
      </c>
      <c r="EM35" s="112"/>
      <c r="EN35" s="112">
        <f t="shared" si="98"/>
        <v>0</v>
      </c>
      <c r="EO35" s="112">
        <f>SUMIFS(土地改良区決済金等支援!R:R,土地改良区決済金等支援!U:U,畑地化支援・定着促進支援!DN35)</f>
        <v>0</v>
      </c>
      <c r="EP35" s="112">
        <f>SUMIFS(土地改良区決済金等支援!S:S,土地改良区決済金等支援!U:U,畑地化支援・定着促進支援!DN35)</f>
        <v>0</v>
      </c>
      <c r="EQ35" s="112">
        <f t="shared" si="60"/>
        <v>0</v>
      </c>
      <c r="ER35" s="112">
        <f>SUMIFS(土地改良区決済金等支援!O:O,土地改良区決済金等支援!U:U,畑地化支援・定着促進支援!DN35)/100</f>
        <v>0</v>
      </c>
      <c r="ES35" s="112">
        <f>SUMIFS(土地改良区決済金等支援!Q:Q,土地改良区決済金等支援!U:U,畑地化支援・定着促進支援!DN35)/100</f>
        <v>0</v>
      </c>
      <c r="ET35" s="155" t="str">
        <f t="shared" si="61"/>
        <v>○</v>
      </c>
      <c r="EU35" s="155" t="str">
        <f t="shared" si="62"/>
        <v>○</v>
      </c>
      <c r="EV35" s="112"/>
      <c r="EW35" s="112">
        <f t="shared" si="63"/>
        <v>0</v>
      </c>
      <c r="EX35" s="112">
        <f t="shared" si="99"/>
        <v>0</v>
      </c>
      <c r="EY35" s="155" t="str">
        <f t="shared" si="64"/>
        <v>○</v>
      </c>
      <c r="EZ35" s="112"/>
      <c r="FA35" s="112"/>
      <c r="FB35" s="112"/>
      <c r="FC35" s="155" t="str">
        <f t="shared" si="65"/>
        <v>○</v>
      </c>
      <c r="FD35" s="155" t="str">
        <f t="shared" si="66"/>
        <v>○</v>
      </c>
      <c r="FE35" s="112"/>
      <c r="FF35" s="112">
        <f t="shared" si="67"/>
        <v>0</v>
      </c>
      <c r="FG35" s="112">
        <f t="shared" si="68"/>
        <v>0</v>
      </c>
      <c r="FH35" s="155" t="str">
        <f t="shared" si="69"/>
        <v>×</v>
      </c>
      <c r="FI35" s="112"/>
      <c r="FJ35" s="112">
        <f t="shared" si="70"/>
        <v>0</v>
      </c>
      <c r="FK35" s="112">
        <f t="shared" si="71"/>
        <v>0</v>
      </c>
      <c r="FL35" s="112">
        <f t="shared" si="72"/>
        <v>0</v>
      </c>
      <c r="FM35" s="112">
        <f t="shared" si="73"/>
        <v>0</v>
      </c>
      <c r="FN35" s="112">
        <f t="shared" si="74"/>
        <v>0</v>
      </c>
      <c r="FO35" s="112">
        <f t="shared" si="75"/>
        <v>0</v>
      </c>
      <c r="FP35" s="112">
        <f t="shared" si="76"/>
        <v>0</v>
      </c>
      <c r="FQ35" s="155" t="str">
        <f t="shared" si="77"/>
        <v>○</v>
      </c>
      <c r="FR35" s="112"/>
      <c r="FT35" s="128">
        <f t="shared" si="78"/>
        <v>0</v>
      </c>
      <c r="FU35" s="158">
        <f t="shared" si="79"/>
        <v>0</v>
      </c>
      <c r="FV35" s="122">
        <f t="shared" si="80"/>
        <v>0</v>
      </c>
      <c r="FW35" s="112">
        <f t="shared" si="81"/>
        <v>0</v>
      </c>
      <c r="FX35" s="112">
        <f t="shared" si="82"/>
        <v>0</v>
      </c>
      <c r="FY35" s="112">
        <f t="shared" si="83"/>
        <v>0</v>
      </c>
      <c r="FZ35" s="112">
        <f t="shared" si="84"/>
        <v>0</v>
      </c>
      <c r="GA35" s="114">
        <f t="shared" si="85"/>
        <v>0</v>
      </c>
      <c r="GB35" s="162">
        <f t="shared" si="86"/>
        <v>0</v>
      </c>
      <c r="GC35" s="122">
        <f t="shared" si="87"/>
        <v>0</v>
      </c>
      <c r="GD35" s="112">
        <f t="shared" si="88"/>
        <v>0</v>
      </c>
      <c r="GE35" s="112">
        <f t="shared" si="89"/>
        <v>0</v>
      </c>
      <c r="GF35" s="112">
        <f t="shared" si="90"/>
        <v>0</v>
      </c>
      <c r="GG35" s="114">
        <f t="shared" si="91"/>
        <v>0</v>
      </c>
      <c r="GH35" s="162">
        <f t="shared" si="92"/>
        <v>0</v>
      </c>
      <c r="GI35" s="122">
        <f t="shared" si="93"/>
        <v>0</v>
      </c>
      <c r="GJ35" s="112">
        <f t="shared" si="94"/>
        <v>0</v>
      </c>
      <c r="GK35" s="112">
        <f t="shared" si="95"/>
        <v>0</v>
      </c>
      <c r="GL35" s="112">
        <f t="shared" si="96"/>
        <v>0</v>
      </c>
    </row>
    <row r="36" spans="1:194" ht="20.100000000000001" customHeight="1" x14ac:dyDescent="0.15">
      <c r="A36" s="171" t="str">
        <f t="shared" si="2"/>
        <v>×</v>
      </c>
      <c r="B36" s="5"/>
      <c r="C36" s="8"/>
      <c r="D36" s="6"/>
      <c r="E36" s="165"/>
      <c r="F36" s="5"/>
      <c r="G36" s="11"/>
      <c r="H36" s="222">
        <f t="shared" si="3"/>
        <v>0</v>
      </c>
      <c r="I36" s="207"/>
      <c r="J36" s="206"/>
      <c r="K36" s="203">
        <f t="shared" si="97"/>
        <v>0</v>
      </c>
      <c r="L36" s="204">
        <f t="shared" si="4"/>
        <v>0</v>
      </c>
      <c r="M36" s="205"/>
      <c r="N36" s="206"/>
      <c r="O36" s="203">
        <f t="shared" si="5"/>
        <v>0</v>
      </c>
      <c r="P36" s="207"/>
      <c r="Q36" s="205"/>
      <c r="R36" s="208"/>
      <c r="S36" s="205"/>
      <c r="T36" s="209"/>
      <c r="U36" s="210">
        <f t="shared" si="6"/>
        <v>0</v>
      </c>
      <c r="V36" s="207"/>
      <c r="W36" s="211"/>
      <c r="X36" s="211"/>
      <c r="Y36" s="208"/>
      <c r="Z36" s="208"/>
      <c r="AA36" s="208"/>
      <c r="AB36" s="208"/>
      <c r="AC36" s="205"/>
      <c r="AD36" s="184"/>
      <c r="AE36" s="5">
        <f t="shared" si="7"/>
        <v>0</v>
      </c>
      <c r="AF36" s="8">
        <f t="shared" si="8"/>
        <v>0</v>
      </c>
      <c r="AH36" s="125">
        <f t="shared" si="9"/>
        <v>0</v>
      </c>
      <c r="AI36" s="123"/>
      <c r="AJ36" s="13"/>
      <c r="AK36" s="13"/>
      <c r="AL36" s="13"/>
      <c r="AN36" s="127">
        <f t="shared" si="10"/>
        <v>0</v>
      </c>
      <c r="AO36" s="126">
        <f t="shared" si="11"/>
        <v>0</v>
      </c>
      <c r="AP36" s="154" t="str">
        <f t="shared" si="12"/>
        <v>×</v>
      </c>
      <c r="AQ36" s="155" t="str">
        <f t="shared" si="13"/>
        <v>×</v>
      </c>
      <c r="AR36" s="155" t="str">
        <f t="shared" si="14"/>
        <v>×</v>
      </c>
      <c r="AS36" s="155" t="str">
        <f t="shared" si="15"/>
        <v>×</v>
      </c>
      <c r="AT36" s="155" t="str">
        <f t="shared" si="16"/>
        <v>×</v>
      </c>
      <c r="AU36" s="126">
        <f t="shared" si="17"/>
        <v>0</v>
      </c>
      <c r="AV36" s="155" t="str">
        <f t="shared" si="18"/>
        <v>×</v>
      </c>
      <c r="AW36" s="138"/>
      <c r="AX36" s="138"/>
      <c r="AZ36" s="138"/>
      <c r="BB36" s="138"/>
      <c r="BC36" s="120">
        <f t="shared" si="19"/>
        <v>0</v>
      </c>
      <c r="BD36" s="125">
        <f t="shared" si="20"/>
        <v>0</v>
      </c>
      <c r="BE36" s="131">
        <f t="shared" si="21"/>
        <v>0</v>
      </c>
      <c r="BF36" s="123"/>
      <c r="BG36" s="13"/>
      <c r="BH36" s="13"/>
      <c r="BI36" s="13"/>
      <c r="BJ36" s="13"/>
      <c r="BK36" s="13"/>
      <c r="BL36" s="13"/>
      <c r="BM36" s="13"/>
      <c r="BN36" s="13"/>
      <c r="BO36" s="13"/>
      <c r="BP36" s="13"/>
      <c r="BQ36" s="13"/>
      <c r="BR36" s="13"/>
      <c r="BS36" s="13"/>
      <c r="BT36" s="13"/>
      <c r="BU36" s="13"/>
      <c r="BV36" s="125">
        <f t="shared" si="22"/>
        <v>0</v>
      </c>
      <c r="BW36" s="123"/>
      <c r="BX36" s="13"/>
      <c r="BY36" s="13"/>
      <c r="BZ36" s="13"/>
      <c r="CA36" s="13"/>
      <c r="CB36" s="13"/>
      <c r="CC36" s="13"/>
      <c r="CD36" s="13"/>
      <c r="CE36" s="121"/>
      <c r="CF36" s="13"/>
      <c r="CG36" s="125">
        <f t="shared" si="23"/>
        <v>0</v>
      </c>
      <c r="CH36" s="123"/>
      <c r="CI36" s="13"/>
      <c r="CJ36" s="13"/>
      <c r="CK36" s="13"/>
      <c r="CL36" s="13"/>
      <c r="CM36" s="13"/>
      <c r="CN36" s="13"/>
      <c r="CO36" s="13"/>
      <c r="CP36" s="125">
        <f t="shared" si="24"/>
        <v>0</v>
      </c>
      <c r="CQ36" s="123"/>
      <c r="CR36" s="13"/>
      <c r="CS36" s="13"/>
      <c r="CT36" s="13"/>
      <c r="CU36" s="121"/>
      <c r="CV36" s="13"/>
      <c r="CW36" s="13"/>
      <c r="CX36" s="13"/>
      <c r="CY36" s="11"/>
      <c r="CZ36" s="176" t="str">
        <f t="shared" si="25"/>
        <v/>
      </c>
      <c r="DA36" s="112" t="str">
        <f t="shared" si="26"/>
        <v/>
      </c>
      <c r="DB36" s="112" t="str">
        <f t="shared" si="27"/>
        <v/>
      </c>
      <c r="DC36" s="112" t="str">
        <f t="shared" si="28"/>
        <v/>
      </c>
      <c r="DD36" s="112" t="str">
        <f t="shared" si="29"/>
        <v/>
      </c>
      <c r="DE36" s="112" t="str">
        <f t="shared" si="30"/>
        <v/>
      </c>
      <c r="DF36" s="112" t="str">
        <f t="shared" si="31"/>
        <v/>
      </c>
      <c r="DG36" s="112" t="str">
        <f t="shared" si="32"/>
        <v/>
      </c>
      <c r="DH36" s="112" t="str">
        <f t="shared" si="33"/>
        <v/>
      </c>
      <c r="DI36" s="112" t="str">
        <f t="shared" si="34"/>
        <v/>
      </c>
      <c r="DJ36" s="112" t="str">
        <f t="shared" si="35"/>
        <v/>
      </c>
      <c r="DK36" s="112" t="str">
        <f t="shared" si="36"/>
        <v/>
      </c>
      <c r="DL36" s="112" t="str">
        <f t="shared" si="37"/>
        <v/>
      </c>
      <c r="DN36" s="112" t="str">
        <f t="shared" si="38"/>
        <v>C</v>
      </c>
      <c r="DO36" s="155" t="str">
        <f t="shared" si="39"/>
        <v>×</v>
      </c>
      <c r="DP36" s="112"/>
      <c r="DQ36" s="112" t="str">
        <f t="shared" si="40"/>
        <v/>
      </c>
      <c r="DR36" s="155" t="str">
        <f t="shared" si="41"/>
        <v>○</v>
      </c>
      <c r="DS36" s="112"/>
      <c r="DT36" s="112">
        <f t="shared" si="42"/>
        <v>0</v>
      </c>
      <c r="DU36" s="112">
        <f t="shared" si="43"/>
        <v>0</v>
      </c>
      <c r="DV36" s="170" t="str">
        <f t="shared" si="44"/>
        <v>-</v>
      </c>
      <c r="DW36" s="170" t="str">
        <f t="shared" si="45"/>
        <v>-</v>
      </c>
      <c r="DX36" s="155" t="str">
        <f t="shared" si="46"/>
        <v>○</v>
      </c>
      <c r="DY36" s="155" t="str">
        <f t="shared" si="47"/>
        <v>○</v>
      </c>
      <c r="DZ36" s="112"/>
      <c r="EA36" s="112">
        <f t="shared" si="48"/>
        <v>0</v>
      </c>
      <c r="EB36" s="112">
        <f t="shared" si="49"/>
        <v>0</v>
      </c>
      <c r="EC36" s="112">
        <f t="shared" si="50"/>
        <v>0</v>
      </c>
      <c r="ED36" s="170" t="str">
        <f t="shared" si="51"/>
        <v>-</v>
      </c>
      <c r="EE36" s="112">
        <f t="shared" si="52"/>
        <v>0</v>
      </c>
      <c r="EF36" s="112">
        <f t="shared" si="53"/>
        <v>0</v>
      </c>
      <c r="EG36" s="112">
        <f t="shared" si="54"/>
        <v>0</v>
      </c>
      <c r="EH36" s="170" t="str">
        <f t="shared" si="55"/>
        <v>-</v>
      </c>
      <c r="EI36" s="155" t="str">
        <f t="shared" si="56"/>
        <v>○</v>
      </c>
      <c r="EJ36" s="155" t="str">
        <f t="shared" si="57"/>
        <v>○</v>
      </c>
      <c r="EK36" s="155" t="str">
        <f t="shared" si="58"/>
        <v>○</v>
      </c>
      <c r="EL36" s="155" t="str">
        <f t="shared" si="59"/>
        <v>○</v>
      </c>
      <c r="EM36" s="112"/>
      <c r="EN36" s="112">
        <f t="shared" si="98"/>
        <v>0</v>
      </c>
      <c r="EO36" s="112">
        <f>SUMIFS(土地改良区決済金等支援!R:R,土地改良区決済金等支援!U:U,畑地化支援・定着促進支援!DN36)</f>
        <v>0</v>
      </c>
      <c r="EP36" s="112">
        <f>SUMIFS(土地改良区決済金等支援!S:S,土地改良区決済金等支援!U:U,畑地化支援・定着促進支援!DN36)</f>
        <v>0</v>
      </c>
      <c r="EQ36" s="112">
        <f t="shared" si="60"/>
        <v>0</v>
      </c>
      <c r="ER36" s="112">
        <f>SUMIFS(土地改良区決済金等支援!O:O,土地改良区決済金等支援!U:U,畑地化支援・定着促進支援!DN36)/100</f>
        <v>0</v>
      </c>
      <c r="ES36" s="112">
        <f>SUMIFS(土地改良区決済金等支援!Q:Q,土地改良区決済金等支援!U:U,畑地化支援・定着促進支援!DN36)/100</f>
        <v>0</v>
      </c>
      <c r="ET36" s="155" t="str">
        <f t="shared" si="61"/>
        <v>○</v>
      </c>
      <c r="EU36" s="155" t="str">
        <f t="shared" si="62"/>
        <v>○</v>
      </c>
      <c r="EV36" s="112"/>
      <c r="EW36" s="112">
        <f t="shared" si="63"/>
        <v>0</v>
      </c>
      <c r="EX36" s="112">
        <f t="shared" si="99"/>
        <v>0</v>
      </c>
      <c r="EY36" s="155" t="str">
        <f t="shared" si="64"/>
        <v>○</v>
      </c>
      <c r="EZ36" s="112"/>
      <c r="FA36" s="112"/>
      <c r="FB36" s="112"/>
      <c r="FC36" s="155" t="str">
        <f t="shared" si="65"/>
        <v>○</v>
      </c>
      <c r="FD36" s="155" t="str">
        <f t="shared" si="66"/>
        <v>○</v>
      </c>
      <c r="FE36" s="112"/>
      <c r="FF36" s="112">
        <f t="shared" si="67"/>
        <v>0</v>
      </c>
      <c r="FG36" s="112">
        <f t="shared" si="68"/>
        <v>0</v>
      </c>
      <c r="FH36" s="155" t="str">
        <f t="shared" si="69"/>
        <v>×</v>
      </c>
      <c r="FI36" s="112"/>
      <c r="FJ36" s="112">
        <f t="shared" si="70"/>
        <v>0</v>
      </c>
      <c r="FK36" s="112">
        <f t="shared" si="71"/>
        <v>0</v>
      </c>
      <c r="FL36" s="112">
        <f t="shared" si="72"/>
        <v>0</v>
      </c>
      <c r="FM36" s="112">
        <f t="shared" si="73"/>
        <v>0</v>
      </c>
      <c r="FN36" s="112">
        <f t="shared" si="74"/>
        <v>0</v>
      </c>
      <c r="FO36" s="112">
        <f t="shared" si="75"/>
        <v>0</v>
      </c>
      <c r="FP36" s="112">
        <f t="shared" si="76"/>
        <v>0</v>
      </c>
      <c r="FQ36" s="155" t="str">
        <f t="shared" si="77"/>
        <v>○</v>
      </c>
      <c r="FR36" s="112"/>
      <c r="FT36" s="128">
        <f t="shared" si="78"/>
        <v>0</v>
      </c>
      <c r="FU36" s="158">
        <f t="shared" si="79"/>
        <v>0</v>
      </c>
      <c r="FV36" s="122">
        <f t="shared" si="80"/>
        <v>0</v>
      </c>
      <c r="FW36" s="112">
        <f t="shared" si="81"/>
        <v>0</v>
      </c>
      <c r="FX36" s="112">
        <f t="shared" si="82"/>
        <v>0</v>
      </c>
      <c r="FY36" s="112">
        <f t="shared" si="83"/>
        <v>0</v>
      </c>
      <c r="FZ36" s="112">
        <f t="shared" si="84"/>
        <v>0</v>
      </c>
      <c r="GA36" s="114">
        <f t="shared" si="85"/>
        <v>0</v>
      </c>
      <c r="GB36" s="162">
        <f t="shared" si="86"/>
        <v>0</v>
      </c>
      <c r="GC36" s="122">
        <f t="shared" si="87"/>
        <v>0</v>
      </c>
      <c r="GD36" s="112">
        <f t="shared" si="88"/>
        <v>0</v>
      </c>
      <c r="GE36" s="112">
        <f t="shared" si="89"/>
        <v>0</v>
      </c>
      <c r="GF36" s="112">
        <f t="shared" si="90"/>
        <v>0</v>
      </c>
      <c r="GG36" s="114">
        <f t="shared" si="91"/>
        <v>0</v>
      </c>
      <c r="GH36" s="162">
        <f t="shared" si="92"/>
        <v>0</v>
      </c>
      <c r="GI36" s="122">
        <f t="shared" si="93"/>
        <v>0</v>
      </c>
      <c r="GJ36" s="112">
        <f t="shared" si="94"/>
        <v>0</v>
      </c>
      <c r="GK36" s="112">
        <f t="shared" si="95"/>
        <v>0</v>
      </c>
      <c r="GL36" s="112">
        <f t="shared" si="96"/>
        <v>0</v>
      </c>
    </row>
    <row r="37" spans="1:194" ht="20.100000000000001" customHeight="1" x14ac:dyDescent="0.15">
      <c r="A37" s="171" t="str">
        <f t="shared" si="2"/>
        <v>×</v>
      </c>
      <c r="B37" s="5"/>
      <c r="C37" s="8"/>
      <c r="D37" s="6"/>
      <c r="E37" s="165"/>
      <c r="F37" s="5"/>
      <c r="G37" s="11"/>
      <c r="H37" s="222">
        <f t="shared" si="3"/>
        <v>0</v>
      </c>
      <c r="I37" s="207"/>
      <c r="J37" s="206"/>
      <c r="K37" s="203">
        <f t="shared" si="97"/>
        <v>0</v>
      </c>
      <c r="L37" s="204">
        <f t="shared" si="4"/>
        <v>0</v>
      </c>
      <c r="M37" s="205"/>
      <c r="N37" s="206"/>
      <c r="O37" s="203">
        <f t="shared" si="5"/>
        <v>0</v>
      </c>
      <c r="P37" s="207"/>
      <c r="Q37" s="205"/>
      <c r="R37" s="208"/>
      <c r="S37" s="205"/>
      <c r="T37" s="209"/>
      <c r="U37" s="210">
        <f t="shared" si="6"/>
        <v>0</v>
      </c>
      <c r="V37" s="207"/>
      <c r="W37" s="211"/>
      <c r="X37" s="211"/>
      <c r="Y37" s="208"/>
      <c r="Z37" s="208"/>
      <c r="AA37" s="208"/>
      <c r="AB37" s="208"/>
      <c r="AC37" s="205"/>
      <c r="AD37" s="184"/>
      <c r="AE37" s="5">
        <f t="shared" si="7"/>
        <v>0</v>
      </c>
      <c r="AF37" s="8">
        <f t="shared" si="8"/>
        <v>0</v>
      </c>
      <c r="AH37" s="125">
        <f t="shared" si="9"/>
        <v>0</v>
      </c>
      <c r="AI37" s="123"/>
      <c r="AJ37" s="13"/>
      <c r="AK37" s="13"/>
      <c r="AL37" s="13"/>
      <c r="AN37" s="127">
        <f t="shared" si="10"/>
        <v>0</v>
      </c>
      <c r="AO37" s="126">
        <f t="shared" si="11"/>
        <v>0</v>
      </c>
      <c r="AP37" s="154" t="str">
        <f t="shared" si="12"/>
        <v>×</v>
      </c>
      <c r="AQ37" s="155" t="str">
        <f t="shared" si="13"/>
        <v>×</v>
      </c>
      <c r="AR37" s="155" t="str">
        <f t="shared" si="14"/>
        <v>×</v>
      </c>
      <c r="AS37" s="155" t="str">
        <f t="shared" si="15"/>
        <v>×</v>
      </c>
      <c r="AT37" s="155" t="str">
        <f t="shared" si="16"/>
        <v>×</v>
      </c>
      <c r="AU37" s="126">
        <f t="shared" si="17"/>
        <v>0</v>
      </c>
      <c r="AV37" s="155" t="str">
        <f t="shared" si="18"/>
        <v>×</v>
      </c>
      <c r="AW37" s="138"/>
      <c r="AX37" s="138"/>
      <c r="AZ37" s="138"/>
      <c r="BB37" s="138"/>
      <c r="BC37" s="120">
        <f t="shared" si="19"/>
        <v>0</v>
      </c>
      <c r="BD37" s="125">
        <f t="shared" si="20"/>
        <v>0</v>
      </c>
      <c r="BE37" s="131">
        <f t="shared" si="21"/>
        <v>0</v>
      </c>
      <c r="BF37" s="123"/>
      <c r="BG37" s="13"/>
      <c r="BH37" s="13"/>
      <c r="BI37" s="13"/>
      <c r="BJ37" s="13"/>
      <c r="BK37" s="13"/>
      <c r="BL37" s="13"/>
      <c r="BM37" s="13"/>
      <c r="BN37" s="13"/>
      <c r="BO37" s="13"/>
      <c r="BP37" s="13"/>
      <c r="BQ37" s="13"/>
      <c r="BR37" s="13"/>
      <c r="BS37" s="13"/>
      <c r="BT37" s="13"/>
      <c r="BU37" s="13"/>
      <c r="BV37" s="125">
        <f t="shared" si="22"/>
        <v>0</v>
      </c>
      <c r="BW37" s="123"/>
      <c r="BX37" s="13"/>
      <c r="BY37" s="13"/>
      <c r="BZ37" s="13"/>
      <c r="CA37" s="13"/>
      <c r="CB37" s="13"/>
      <c r="CC37" s="13"/>
      <c r="CD37" s="13"/>
      <c r="CE37" s="121"/>
      <c r="CF37" s="13"/>
      <c r="CG37" s="125">
        <f t="shared" si="23"/>
        <v>0</v>
      </c>
      <c r="CH37" s="123"/>
      <c r="CI37" s="13"/>
      <c r="CJ37" s="13"/>
      <c r="CK37" s="13"/>
      <c r="CL37" s="13"/>
      <c r="CM37" s="13"/>
      <c r="CN37" s="13"/>
      <c r="CO37" s="13"/>
      <c r="CP37" s="125">
        <f t="shared" si="24"/>
        <v>0</v>
      </c>
      <c r="CQ37" s="123"/>
      <c r="CR37" s="13"/>
      <c r="CS37" s="13"/>
      <c r="CT37" s="13"/>
      <c r="CU37" s="121"/>
      <c r="CV37" s="13"/>
      <c r="CW37" s="13"/>
      <c r="CX37" s="13"/>
      <c r="CY37" s="11"/>
      <c r="CZ37" s="176" t="str">
        <f t="shared" si="25"/>
        <v/>
      </c>
      <c r="DA37" s="112" t="str">
        <f t="shared" si="26"/>
        <v/>
      </c>
      <c r="DB37" s="112" t="str">
        <f t="shared" si="27"/>
        <v/>
      </c>
      <c r="DC37" s="112" t="str">
        <f t="shared" si="28"/>
        <v/>
      </c>
      <c r="DD37" s="112" t="str">
        <f t="shared" si="29"/>
        <v/>
      </c>
      <c r="DE37" s="112" t="str">
        <f t="shared" si="30"/>
        <v/>
      </c>
      <c r="DF37" s="112" t="str">
        <f t="shared" si="31"/>
        <v/>
      </c>
      <c r="DG37" s="112" t="str">
        <f t="shared" si="32"/>
        <v/>
      </c>
      <c r="DH37" s="112" t="str">
        <f t="shared" si="33"/>
        <v/>
      </c>
      <c r="DI37" s="112" t="str">
        <f t="shared" si="34"/>
        <v/>
      </c>
      <c r="DJ37" s="112" t="str">
        <f t="shared" si="35"/>
        <v/>
      </c>
      <c r="DK37" s="112" t="str">
        <f t="shared" si="36"/>
        <v/>
      </c>
      <c r="DL37" s="112" t="str">
        <f t="shared" si="37"/>
        <v/>
      </c>
      <c r="DN37" s="112" t="str">
        <f t="shared" si="38"/>
        <v>C</v>
      </c>
      <c r="DO37" s="155" t="str">
        <f t="shared" si="39"/>
        <v>×</v>
      </c>
      <c r="DP37" s="112"/>
      <c r="DQ37" s="112" t="str">
        <f t="shared" si="40"/>
        <v/>
      </c>
      <c r="DR37" s="155" t="str">
        <f t="shared" si="41"/>
        <v>○</v>
      </c>
      <c r="DS37" s="112"/>
      <c r="DT37" s="112">
        <f t="shared" si="42"/>
        <v>0</v>
      </c>
      <c r="DU37" s="112">
        <f t="shared" si="43"/>
        <v>0</v>
      </c>
      <c r="DV37" s="170" t="str">
        <f t="shared" si="44"/>
        <v>-</v>
      </c>
      <c r="DW37" s="170" t="str">
        <f t="shared" si="45"/>
        <v>-</v>
      </c>
      <c r="DX37" s="155" t="str">
        <f t="shared" si="46"/>
        <v>○</v>
      </c>
      <c r="DY37" s="155" t="str">
        <f t="shared" si="47"/>
        <v>○</v>
      </c>
      <c r="DZ37" s="112"/>
      <c r="EA37" s="112">
        <f t="shared" si="48"/>
        <v>0</v>
      </c>
      <c r="EB37" s="112">
        <f t="shared" si="49"/>
        <v>0</v>
      </c>
      <c r="EC37" s="112">
        <f t="shared" si="50"/>
        <v>0</v>
      </c>
      <c r="ED37" s="170" t="str">
        <f t="shared" si="51"/>
        <v>-</v>
      </c>
      <c r="EE37" s="112">
        <f t="shared" si="52"/>
        <v>0</v>
      </c>
      <c r="EF37" s="112">
        <f t="shared" si="53"/>
        <v>0</v>
      </c>
      <c r="EG37" s="112">
        <f t="shared" si="54"/>
        <v>0</v>
      </c>
      <c r="EH37" s="170" t="str">
        <f t="shared" si="55"/>
        <v>-</v>
      </c>
      <c r="EI37" s="155" t="str">
        <f t="shared" si="56"/>
        <v>○</v>
      </c>
      <c r="EJ37" s="155" t="str">
        <f t="shared" si="57"/>
        <v>○</v>
      </c>
      <c r="EK37" s="155" t="str">
        <f t="shared" si="58"/>
        <v>○</v>
      </c>
      <c r="EL37" s="155" t="str">
        <f t="shared" si="59"/>
        <v>○</v>
      </c>
      <c r="EM37" s="112"/>
      <c r="EN37" s="112">
        <f t="shared" si="98"/>
        <v>0</v>
      </c>
      <c r="EO37" s="112">
        <f>SUMIFS(土地改良区決済金等支援!R:R,土地改良区決済金等支援!U:U,畑地化支援・定着促進支援!DN37)</f>
        <v>0</v>
      </c>
      <c r="EP37" s="112">
        <f>SUMIFS(土地改良区決済金等支援!S:S,土地改良区決済金等支援!U:U,畑地化支援・定着促進支援!DN37)</f>
        <v>0</v>
      </c>
      <c r="EQ37" s="112">
        <f t="shared" si="60"/>
        <v>0</v>
      </c>
      <c r="ER37" s="112">
        <f>SUMIFS(土地改良区決済金等支援!O:O,土地改良区決済金等支援!U:U,畑地化支援・定着促進支援!DN37)/100</f>
        <v>0</v>
      </c>
      <c r="ES37" s="112">
        <f>SUMIFS(土地改良区決済金等支援!Q:Q,土地改良区決済金等支援!U:U,畑地化支援・定着促進支援!DN37)/100</f>
        <v>0</v>
      </c>
      <c r="ET37" s="155" t="str">
        <f t="shared" si="61"/>
        <v>○</v>
      </c>
      <c r="EU37" s="155" t="str">
        <f t="shared" si="62"/>
        <v>○</v>
      </c>
      <c r="EV37" s="112"/>
      <c r="EW37" s="112">
        <f t="shared" si="63"/>
        <v>0</v>
      </c>
      <c r="EX37" s="112">
        <f t="shared" si="99"/>
        <v>0</v>
      </c>
      <c r="EY37" s="155" t="str">
        <f t="shared" si="64"/>
        <v>○</v>
      </c>
      <c r="EZ37" s="112"/>
      <c r="FA37" s="112"/>
      <c r="FB37" s="112"/>
      <c r="FC37" s="155" t="str">
        <f t="shared" si="65"/>
        <v>○</v>
      </c>
      <c r="FD37" s="155" t="str">
        <f t="shared" si="66"/>
        <v>○</v>
      </c>
      <c r="FE37" s="112"/>
      <c r="FF37" s="112">
        <f t="shared" si="67"/>
        <v>0</v>
      </c>
      <c r="FG37" s="112">
        <f t="shared" si="68"/>
        <v>0</v>
      </c>
      <c r="FH37" s="155" t="str">
        <f t="shared" si="69"/>
        <v>×</v>
      </c>
      <c r="FI37" s="112"/>
      <c r="FJ37" s="112">
        <f t="shared" si="70"/>
        <v>0</v>
      </c>
      <c r="FK37" s="112">
        <f t="shared" si="71"/>
        <v>0</v>
      </c>
      <c r="FL37" s="112">
        <f t="shared" si="72"/>
        <v>0</v>
      </c>
      <c r="FM37" s="112">
        <f t="shared" si="73"/>
        <v>0</v>
      </c>
      <c r="FN37" s="112">
        <f t="shared" si="74"/>
        <v>0</v>
      </c>
      <c r="FO37" s="112">
        <f t="shared" si="75"/>
        <v>0</v>
      </c>
      <c r="FP37" s="112">
        <f t="shared" si="76"/>
        <v>0</v>
      </c>
      <c r="FQ37" s="155" t="str">
        <f t="shared" si="77"/>
        <v>○</v>
      </c>
      <c r="FR37" s="112"/>
      <c r="FT37" s="128">
        <f t="shared" si="78"/>
        <v>0</v>
      </c>
      <c r="FU37" s="158">
        <f t="shared" si="79"/>
        <v>0</v>
      </c>
      <c r="FV37" s="122">
        <f t="shared" si="80"/>
        <v>0</v>
      </c>
      <c r="FW37" s="112">
        <f t="shared" si="81"/>
        <v>0</v>
      </c>
      <c r="FX37" s="112">
        <f t="shared" si="82"/>
        <v>0</v>
      </c>
      <c r="FY37" s="112">
        <f t="shared" si="83"/>
        <v>0</v>
      </c>
      <c r="FZ37" s="112">
        <f t="shared" si="84"/>
        <v>0</v>
      </c>
      <c r="GA37" s="114">
        <f t="shared" si="85"/>
        <v>0</v>
      </c>
      <c r="GB37" s="162">
        <f t="shared" si="86"/>
        <v>0</v>
      </c>
      <c r="GC37" s="122">
        <f t="shared" si="87"/>
        <v>0</v>
      </c>
      <c r="GD37" s="112">
        <f t="shared" si="88"/>
        <v>0</v>
      </c>
      <c r="GE37" s="112">
        <f t="shared" si="89"/>
        <v>0</v>
      </c>
      <c r="GF37" s="112">
        <f t="shared" si="90"/>
        <v>0</v>
      </c>
      <c r="GG37" s="114">
        <f t="shared" si="91"/>
        <v>0</v>
      </c>
      <c r="GH37" s="162">
        <f t="shared" si="92"/>
        <v>0</v>
      </c>
      <c r="GI37" s="122">
        <f t="shared" si="93"/>
        <v>0</v>
      </c>
      <c r="GJ37" s="112">
        <f t="shared" si="94"/>
        <v>0</v>
      </c>
      <c r="GK37" s="112">
        <f t="shared" si="95"/>
        <v>0</v>
      </c>
      <c r="GL37" s="112">
        <f t="shared" si="96"/>
        <v>0</v>
      </c>
    </row>
    <row r="38" spans="1:194" ht="20.100000000000001" customHeight="1" x14ac:dyDescent="0.15">
      <c r="A38" s="171" t="str">
        <f t="shared" si="2"/>
        <v>×</v>
      </c>
      <c r="B38" s="5"/>
      <c r="C38" s="8"/>
      <c r="D38" s="6"/>
      <c r="E38" s="165"/>
      <c r="F38" s="5"/>
      <c r="G38" s="11"/>
      <c r="H38" s="222">
        <f t="shared" si="3"/>
        <v>0</v>
      </c>
      <c r="I38" s="207"/>
      <c r="J38" s="206"/>
      <c r="K38" s="203">
        <f t="shared" si="97"/>
        <v>0</v>
      </c>
      <c r="L38" s="204">
        <f t="shared" si="4"/>
        <v>0</v>
      </c>
      <c r="M38" s="205"/>
      <c r="N38" s="206"/>
      <c r="O38" s="203">
        <f t="shared" si="5"/>
        <v>0</v>
      </c>
      <c r="P38" s="207"/>
      <c r="Q38" s="205"/>
      <c r="R38" s="208"/>
      <c r="S38" s="205"/>
      <c r="T38" s="209"/>
      <c r="U38" s="210">
        <f t="shared" si="6"/>
        <v>0</v>
      </c>
      <c r="V38" s="207"/>
      <c r="W38" s="211"/>
      <c r="X38" s="211"/>
      <c r="Y38" s="208"/>
      <c r="Z38" s="208"/>
      <c r="AA38" s="208"/>
      <c r="AB38" s="208"/>
      <c r="AC38" s="205"/>
      <c r="AD38" s="184"/>
      <c r="AE38" s="5">
        <f t="shared" si="7"/>
        <v>0</v>
      </c>
      <c r="AF38" s="8">
        <f t="shared" si="8"/>
        <v>0</v>
      </c>
      <c r="AH38" s="125">
        <f t="shared" si="9"/>
        <v>0</v>
      </c>
      <c r="AI38" s="123"/>
      <c r="AJ38" s="13"/>
      <c r="AK38" s="13"/>
      <c r="AL38" s="13"/>
      <c r="AN38" s="127">
        <f t="shared" si="10"/>
        <v>0</v>
      </c>
      <c r="AO38" s="126">
        <f t="shared" si="11"/>
        <v>0</v>
      </c>
      <c r="AP38" s="154" t="str">
        <f t="shared" si="12"/>
        <v>×</v>
      </c>
      <c r="AQ38" s="155" t="str">
        <f t="shared" si="13"/>
        <v>×</v>
      </c>
      <c r="AR38" s="155" t="str">
        <f t="shared" si="14"/>
        <v>×</v>
      </c>
      <c r="AS38" s="155" t="str">
        <f t="shared" si="15"/>
        <v>×</v>
      </c>
      <c r="AT38" s="155" t="str">
        <f t="shared" si="16"/>
        <v>×</v>
      </c>
      <c r="AU38" s="126">
        <f t="shared" si="17"/>
        <v>0</v>
      </c>
      <c r="AV38" s="155" t="str">
        <f t="shared" si="18"/>
        <v>×</v>
      </c>
      <c r="AW38" s="138"/>
      <c r="AX38" s="138"/>
      <c r="AZ38" s="138"/>
      <c r="BB38" s="138"/>
      <c r="BC38" s="120">
        <f t="shared" si="19"/>
        <v>0</v>
      </c>
      <c r="BD38" s="125">
        <f t="shared" si="20"/>
        <v>0</v>
      </c>
      <c r="BE38" s="131">
        <f t="shared" si="21"/>
        <v>0</v>
      </c>
      <c r="BF38" s="123"/>
      <c r="BG38" s="13"/>
      <c r="BH38" s="13"/>
      <c r="BI38" s="13"/>
      <c r="BJ38" s="13"/>
      <c r="BK38" s="13"/>
      <c r="BL38" s="13"/>
      <c r="BM38" s="13"/>
      <c r="BN38" s="13"/>
      <c r="BO38" s="13"/>
      <c r="BP38" s="13"/>
      <c r="BQ38" s="13"/>
      <c r="BR38" s="13"/>
      <c r="BS38" s="13"/>
      <c r="BT38" s="13"/>
      <c r="BU38" s="13"/>
      <c r="BV38" s="125">
        <f t="shared" si="22"/>
        <v>0</v>
      </c>
      <c r="BW38" s="123"/>
      <c r="BX38" s="13"/>
      <c r="BY38" s="13"/>
      <c r="BZ38" s="13"/>
      <c r="CA38" s="13"/>
      <c r="CB38" s="13"/>
      <c r="CC38" s="13"/>
      <c r="CD38" s="13"/>
      <c r="CE38" s="121"/>
      <c r="CF38" s="13"/>
      <c r="CG38" s="125">
        <f t="shared" si="23"/>
        <v>0</v>
      </c>
      <c r="CH38" s="123"/>
      <c r="CI38" s="13"/>
      <c r="CJ38" s="13"/>
      <c r="CK38" s="13"/>
      <c r="CL38" s="13"/>
      <c r="CM38" s="13"/>
      <c r="CN38" s="13"/>
      <c r="CO38" s="13"/>
      <c r="CP38" s="125">
        <f t="shared" si="24"/>
        <v>0</v>
      </c>
      <c r="CQ38" s="123"/>
      <c r="CR38" s="13"/>
      <c r="CS38" s="13"/>
      <c r="CT38" s="13"/>
      <c r="CU38" s="121"/>
      <c r="CV38" s="13"/>
      <c r="CW38" s="13"/>
      <c r="CX38" s="13"/>
      <c r="CY38" s="11"/>
      <c r="CZ38" s="176" t="str">
        <f t="shared" si="25"/>
        <v/>
      </c>
      <c r="DA38" s="112" t="str">
        <f t="shared" si="26"/>
        <v/>
      </c>
      <c r="DB38" s="112" t="str">
        <f t="shared" si="27"/>
        <v/>
      </c>
      <c r="DC38" s="112" t="str">
        <f t="shared" si="28"/>
        <v/>
      </c>
      <c r="DD38" s="112" t="str">
        <f t="shared" si="29"/>
        <v/>
      </c>
      <c r="DE38" s="112" t="str">
        <f t="shared" si="30"/>
        <v/>
      </c>
      <c r="DF38" s="112" t="str">
        <f t="shared" si="31"/>
        <v/>
      </c>
      <c r="DG38" s="112" t="str">
        <f t="shared" si="32"/>
        <v/>
      </c>
      <c r="DH38" s="112" t="str">
        <f t="shared" si="33"/>
        <v/>
      </c>
      <c r="DI38" s="112" t="str">
        <f t="shared" si="34"/>
        <v/>
      </c>
      <c r="DJ38" s="112" t="str">
        <f t="shared" si="35"/>
        <v/>
      </c>
      <c r="DK38" s="112" t="str">
        <f t="shared" si="36"/>
        <v/>
      </c>
      <c r="DL38" s="112" t="str">
        <f t="shared" si="37"/>
        <v/>
      </c>
      <c r="DN38" s="112" t="str">
        <f t="shared" si="38"/>
        <v>C</v>
      </c>
      <c r="DO38" s="155" t="str">
        <f t="shared" si="39"/>
        <v>×</v>
      </c>
      <c r="DP38" s="112"/>
      <c r="DQ38" s="112" t="str">
        <f t="shared" si="40"/>
        <v/>
      </c>
      <c r="DR38" s="155" t="str">
        <f t="shared" si="41"/>
        <v>○</v>
      </c>
      <c r="DS38" s="112"/>
      <c r="DT38" s="112">
        <f t="shared" si="42"/>
        <v>0</v>
      </c>
      <c r="DU38" s="112">
        <f t="shared" si="43"/>
        <v>0</v>
      </c>
      <c r="DV38" s="170" t="str">
        <f t="shared" si="44"/>
        <v>-</v>
      </c>
      <c r="DW38" s="170" t="str">
        <f t="shared" si="45"/>
        <v>-</v>
      </c>
      <c r="DX38" s="155" t="str">
        <f t="shared" si="46"/>
        <v>○</v>
      </c>
      <c r="DY38" s="155" t="str">
        <f t="shared" si="47"/>
        <v>○</v>
      </c>
      <c r="DZ38" s="112"/>
      <c r="EA38" s="112">
        <f t="shared" si="48"/>
        <v>0</v>
      </c>
      <c r="EB38" s="112">
        <f t="shared" si="49"/>
        <v>0</v>
      </c>
      <c r="EC38" s="112">
        <f t="shared" si="50"/>
        <v>0</v>
      </c>
      <c r="ED38" s="170" t="str">
        <f t="shared" si="51"/>
        <v>-</v>
      </c>
      <c r="EE38" s="112">
        <f t="shared" si="52"/>
        <v>0</v>
      </c>
      <c r="EF38" s="112">
        <f t="shared" si="53"/>
        <v>0</v>
      </c>
      <c r="EG38" s="112">
        <f t="shared" si="54"/>
        <v>0</v>
      </c>
      <c r="EH38" s="170" t="str">
        <f t="shared" si="55"/>
        <v>-</v>
      </c>
      <c r="EI38" s="155" t="str">
        <f t="shared" si="56"/>
        <v>○</v>
      </c>
      <c r="EJ38" s="155" t="str">
        <f t="shared" si="57"/>
        <v>○</v>
      </c>
      <c r="EK38" s="155" t="str">
        <f t="shared" si="58"/>
        <v>○</v>
      </c>
      <c r="EL38" s="155" t="str">
        <f t="shared" si="59"/>
        <v>○</v>
      </c>
      <c r="EM38" s="112"/>
      <c r="EN38" s="112">
        <f t="shared" si="98"/>
        <v>0</v>
      </c>
      <c r="EO38" s="112">
        <f>SUMIFS(土地改良区決済金等支援!R:R,土地改良区決済金等支援!U:U,畑地化支援・定着促進支援!DN38)</f>
        <v>0</v>
      </c>
      <c r="EP38" s="112">
        <f>SUMIFS(土地改良区決済金等支援!S:S,土地改良区決済金等支援!U:U,畑地化支援・定着促進支援!DN38)</f>
        <v>0</v>
      </c>
      <c r="EQ38" s="112">
        <f t="shared" si="60"/>
        <v>0</v>
      </c>
      <c r="ER38" s="112">
        <f>SUMIFS(土地改良区決済金等支援!O:O,土地改良区決済金等支援!U:U,畑地化支援・定着促進支援!DN38)/100</f>
        <v>0</v>
      </c>
      <c r="ES38" s="112">
        <f>SUMIFS(土地改良区決済金等支援!Q:Q,土地改良区決済金等支援!U:U,畑地化支援・定着促進支援!DN38)/100</f>
        <v>0</v>
      </c>
      <c r="ET38" s="155" t="str">
        <f t="shared" si="61"/>
        <v>○</v>
      </c>
      <c r="EU38" s="155" t="str">
        <f t="shared" si="62"/>
        <v>○</v>
      </c>
      <c r="EV38" s="112"/>
      <c r="EW38" s="112">
        <f t="shared" si="63"/>
        <v>0</v>
      </c>
      <c r="EX38" s="112">
        <f t="shared" si="99"/>
        <v>0</v>
      </c>
      <c r="EY38" s="155" t="str">
        <f t="shared" si="64"/>
        <v>○</v>
      </c>
      <c r="EZ38" s="112"/>
      <c r="FA38" s="112"/>
      <c r="FB38" s="112"/>
      <c r="FC38" s="155" t="str">
        <f t="shared" si="65"/>
        <v>○</v>
      </c>
      <c r="FD38" s="155" t="str">
        <f t="shared" si="66"/>
        <v>○</v>
      </c>
      <c r="FE38" s="112"/>
      <c r="FF38" s="112">
        <f t="shared" si="67"/>
        <v>0</v>
      </c>
      <c r="FG38" s="112">
        <f t="shared" si="68"/>
        <v>0</v>
      </c>
      <c r="FH38" s="155" t="str">
        <f t="shared" si="69"/>
        <v>×</v>
      </c>
      <c r="FI38" s="112"/>
      <c r="FJ38" s="112">
        <f t="shared" si="70"/>
        <v>0</v>
      </c>
      <c r="FK38" s="112">
        <f t="shared" si="71"/>
        <v>0</v>
      </c>
      <c r="FL38" s="112">
        <f t="shared" si="72"/>
        <v>0</v>
      </c>
      <c r="FM38" s="112">
        <f t="shared" si="73"/>
        <v>0</v>
      </c>
      <c r="FN38" s="112">
        <f t="shared" si="74"/>
        <v>0</v>
      </c>
      <c r="FO38" s="112">
        <f t="shared" si="75"/>
        <v>0</v>
      </c>
      <c r="FP38" s="112">
        <f t="shared" si="76"/>
        <v>0</v>
      </c>
      <c r="FQ38" s="155" t="str">
        <f t="shared" si="77"/>
        <v>○</v>
      </c>
      <c r="FR38" s="112"/>
      <c r="FT38" s="128">
        <f t="shared" si="78"/>
        <v>0</v>
      </c>
      <c r="FU38" s="158">
        <f t="shared" si="79"/>
        <v>0</v>
      </c>
      <c r="FV38" s="122">
        <f t="shared" si="80"/>
        <v>0</v>
      </c>
      <c r="FW38" s="112">
        <f t="shared" si="81"/>
        <v>0</v>
      </c>
      <c r="FX38" s="112">
        <f t="shared" si="82"/>
        <v>0</v>
      </c>
      <c r="FY38" s="112">
        <f t="shared" si="83"/>
        <v>0</v>
      </c>
      <c r="FZ38" s="112">
        <f t="shared" si="84"/>
        <v>0</v>
      </c>
      <c r="GA38" s="114">
        <f t="shared" si="85"/>
        <v>0</v>
      </c>
      <c r="GB38" s="162">
        <f t="shared" si="86"/>
        <v>0</v>
      </c>
      <c r="GC38" s="122">
        <f t="shared" si="87"/>
        <v>0</v>
      </c>
      <c r="GD38" s="112">
        <f t="shared" si="88"/>
        <v>0</v>
      </c>
      <c r="GE38" s="112">
        <f t="shared" si="89"/>
        <v>0</v>
      </c>
      <c r="GF38" s="112">
        <f t="shared" si="90"/>
        <v>0</v>
      </c>
      <c r="GG38" s="114">
        <f t="shared" si="91"/>
        <v>0</v>
      </c>
      <c r="GH38" s="162">
        <f t="shared" si="92"/>
        <v>0</v>
      </c>
      <c r="GI38" s="122">
        <f t="shared" si="93"/>
        <v>0</v>
      </c>
      <c r="GJ38" s="112">
        <f t="shared" si="94"/>
        <v>0</v>
      </c>
      <c r="GK38" s="112">
        <f t="shared" si="95"/>
        <v>0</v>
      </c>
      <c r="GL38" s="112">
        <f t="shared" si="96"/>
        <v>0</v>
      </c>
    </row>
    <row r="39" spans="1:194" ht="20.100000000000001" customHeight="1" x14ac:dyDescent="0.15">
      <c r="A39" s="171" t="str">
        <f t="shared" si="2"/>
        <v>×</v>
      </c>
      <c r="B39" s="5"/>
      <c r="C39" s="8"/>
      <c r="D39" s="6"/>
      <c r="E39" s="165"/>
      <c r="F39" s="5"/>
      <c r="G39" s="11"/>
      <c r="H39" s="222">
        <f t="shared" si="3"/>
        <v>0</v>
      </c>
      <c r="I39" s="207"/>
      <c r="J39" s="206"/>
      <c r="K39" s="203">
        <f t="shared" si="97"/>
        <v>0</v>
      </c>
      <c r="L39" s="204">
        <f t="shared" si="4"/>
        <v>0</v>
      </c>
      <c r="M39" s="205"/>
      <c r="N39" s="206"/>
      <c r="O39" s="203">
        <f t="shared" si="5"/>
        <v>0</v>
      </c>
      <c r="P39" s="207"/>
      <c r="Q39" s="205"/>
      <c r="R39" s="208"/>
      <c r="S39" s="205"/>
      <c r="T39" s="209"/>
      <c r="U39" s="210">
        <f t="shared" si="6"/>
        <v>0</v>
      </c>
      <c r="V39" s="207"/>
      <c r="W39" s="211"/>
      <c r="X39" s="211"/>
      <c r="Y39" s="208"/>
      <c r="Z39" s="208"/>
      <c r="AA39" s="208"/>
      <c r="AB39" s="208"/>
      <c r="AC39" s="205"/>
      <c r="AD39" s="184"/>
      <c r="AE39" s="5">
        <f t="shared" si="7"/>
        <v>0</v>
      </c>
      <c r="AF39" s="8">
        <f t="shared" si="8"/>
        <v>0</v>
      </c>
      <c r="AH39" s="125">
        <f t="shared" si="9"/>
        <v>0</v>
      </c>
      <c r="AI39" s="123"/>
      <c r="AJ39" s="13"/>
      <c r="AK39" s="13"/>
      <c r="AL39" s="13"/>
      <c r="AN39" s="127">
        <f t="shared" si="10"/>
        <v>0</v>
      </c>
      <c r="AO39" s="126">
        <f t="shared" si="11"/>
        <v>0</v>
      </c>
      <c r="AP39" s="154" t="str">
        <f t="shared" si="12"/>
        <v>×</v>
      </c>
      <c r="AQ39" s="155" t="str">
        <f t="shared" si="13"/>
        <v>×</v>
      </c>
      <c r="AR39" s="155" t="str">
        <f t="shared" si="14"/>
        <v>×</v>
      </c>
      <c r="AS39" s="155" t="str">
        <f t="shared" si="15"/>
        <v>×</v>
      </c>
      <c r="AT39" s="155" t="str">
        <f t="shared" si="16"/>
        <v>×</v>
      </c>
      <c r="AU39" s="126">
        <f t="shared" si="17"/>
        <v>0</v>
      </c>
      <c r="AV39" s="155" t="str">
        <f t="shared" si="18"/>
        <v>×</v>
      </c>
      <c r="AW39" s="138"/>
      <c r="AX39" s="138"/>
      <c r="AZ39" s="138"/>
      <c r="BB39" s="138"/>
      <c r="BC39" s="120">
        <f t="shared" si="19"/>
        <v>0</v>
      </c>
      <c r="BD39" s="125">
        <f t="shared" si="20"/>
        <v>0</v>
      </c>
      <c r="BE39" s="131">
        <f t="shared" si="21"/>
        <v>0</v>
      </c>
      <c r="BF39" s="123"/>
      <c r="BG39" s="13"/>
      <c r="BH39" s="13"/>
      <c r="BI39" s="13"/>
      <c r="BJ39" s="13"/>
      <c r="BK39" s="13"/>
      <c r="BL39" s="13"/>
      <c r="BM39" s="13"/>
      <c r="BN39" s="13"/>
      <c r="BO39" s="13"/>
      <c r="BP39" s="13"/>
      <c r="BQ39" s="13"/>
      <c r="BR39" s="13"/>
      <c r="BS39" s="13"/>
      <c r="BT39" s="13"/>
      <c r="BU39" s="13"/>
      <c r="BV39" s="125">
        <f t="shared" si="22"/>
        <v>0</v>
      </c>
      <c r="BW39" s="123"/>
      <c r="BX39" s="13"/>
      <c r="BY39" s="13"/>
      <c r="BZ39" s="13"/>
      <c r="CA39" s="13"/>
      <c r="CB39" s="13"/>
      <c r="CC39" s="13"/>
      <c r="CD39" s="13"/>
      <c r="CE39" s="121"/>
      <c r="CF39" s="13"/>
      <c r="CG39" s="125">
        <f t="shared" si="23"/>
        <v>0</v>
      </c>
      <c r="CH39" s="123"/>
      <c r="CI39" s="13"/>
      <c r="CJ39" s="13"/>
      <c r="CK39" s="13"/>
      <c r="CL39" s="13"/>
      <c r="CM39" s="13"/>
      <c r="CN39" s="13"/>
      <c r="CO39" s="13"/>
      <c r="CP39" s="125">
        <f t="shared" si="24"/>
        <v>0</v>
      </c>
      <c r="CQ39" s="123"/>
      <c r="CR39" s="13"/>
      <c r="CS39" s="13"/>
      <c r="CT39" s="13"/>
      <c r="CU39" s="121"/>
      <c r="CV39" s="13"/>
      <c r="CW39" s="13"/>
      <c r="CX39" s="13"/>
      <c r="CY39" s="11"/>
      <c r="CZ39" s="176" t="str">
        <f t="shared" si="25"/>
        <v/>
      </c>
      <c r="DA39" s="112" t="str">
        <f t="shared" si="26"/>
        <v/>
      </c>
      <c r="DB39" s="112" t="str">
        <f t="shared" si="27"/>
        <v/>
      </c>
      <c r="DC39" s="112" t="str">
        <f t="shared" si="28"/>
        <v/>
      </c>
      <c r="DD39" s="112" t="str">
        <f t="shared" si="29"/>
        <v/>
      </c>
      <c r="DE39" s="112" t="str">
        <f t="shared" si="30"/>
        <v/>
      </c>
      <c r="DF39" s="112" t="str">
        <f t="shared" si="31"/>
        <v/>
      </c>
      <c r="DG39" s="112" t="str">
        <f t="shared" si="32"/>
        <v/>
      </c>
      <c r="DH39" s="112" t="str">
        <f t="shared" si="33"/>
        <v/>
      </c>
      <c r="DI39" s="112" t="str">
        <f t="shared" si="34"/>
        <v/>
      </c>
      <c r="DJ39" s="112" t="str">
        <f t="shared" si="35"/>
        <v/>
      </c>
      <c r="DK39" s="112" t="str">
        <f t="shared" si="36"/>
        <v/>
      </c>
      <c r="DL39" s="112" t="str">
        <f t="shared" si="37"/>
        <v/>
      </c>
      <c r="DN39" s="112" t="str">
        <f t="shared" si="38"/>
        <v>C</v>
      </c>
      <c r="DO39" s="155" t="str">
        <f t="shared" si="39"/>
        <v>×</v>
      </c>
      <c r="DP39" s="112"/>
      <c r="DQ39" s="112" t="str">
        <f t="shared" si="40"/>
        <v/>
      </c>
      <c r="DR39" s="155" t="str">
        <f t="shared" si="41"/>
        <v>○</v>
      </c>
      <c r="DS39" s="112"/>
      <c r="DT39" s="112">
        <f t="shared" si="42"/>
        <v>0</v>
      </c>
      <c r="DU39" s="112">
        <f t="shared" si="43"/>
        <v>0</v>
      </c>
      <c r="DV39" s="170" t="str">
        <f t="shared" si="44"/>
        <v>-</v>
      </c>
      <c r="DW39" s="170" t="str">
        <f t="shared" si="45"/>
        <v>-</v>
      </c>
      <c r="DX39" s="155" t="str">
        <f t="shared" si="46"/>
        <v>○</v>
      </c>
      <c r="DY39" s="155" t="str">
        <f t="shared" si="47"/>
        <v>○</v>
      </c>
      <c r="DZ39" s="112"/>
      <c r="EA39" s="112">
        <f t="shared" si="48"/>
        <v>0</v>
      </c>
      <c r="EB39" s="112">
        <f t="shared" si="49"/>
        <v>0</v>
      </c>
      <c r="EC39" s="112">
        <f t="shared" si="50"/>
        <v>0</v>
      </c>
      <c r="ED39" s="170" t="str">
        <f t="shared" si="51"/>
        <v>-</v>
      </c>
      <c r="EE39" s="112">
        <f t="shared" si="52"/>
        <v>0</v>
      </c>
      <c r="EF39" s="112">
        <f t="shared" si="53"/>
        <v>0</v>
      </c>
      <c r="EG39" s="112">
        <f t="shared" si="54"/>
        <v>0</v>
      </c>
      <c r="EH39" s="170" t="str">
        <f t="shared" si="55"/>
        <v>-</v>
      </c>
      <c r="EI39" s="155" t="str">
        <f t="shared" si="56"/>
        <v>○</v>
      </c>
      <c r="EJ39" s="155" t="str">
        <f t="shared" si="57"/>
        <v>○</v>
      </c>
      <c r="EK39" s="155" t="str">
        <f t="shared" si="58"/>
        <v>○</v>
      </c>
      <c r="EL39" s="155" t="str">
        <f t="shared" si="59"/>
        <v>○</v>
      </c>
      <c r="EM39" s="112"/>
      <c r="EN39" s="112">
        <f t="shared" si="98"/>
        <v>0</v>
      </c>
      <c r="EO39" s="112">
        <f>SUMIFS(土地改良区決済金等支援!R:R,土地改良区決済金等支援!U:U,畑地化支援・定着促進支援!DN39)</f>
        <v>0</v>
      </c>
      <c r="EP39" s="112">
        <f>SUMIFS(土地改良区決済金等支援!S:S,土地改良区決済金等支援!U:U,畑地化支援・定着促進支援!DN39)</f>
        <v>0</v>
      </c>
      <c r="EQ39" s="112">
        <f t="shared" si="60"/>
        <v>0</v>
      </c>
      <c r="ER39" s="112">
        <f>SUMIFS(土地改良区決済金等支援!O:O,土地改良区決済金等支援!U:U,畑地化支援・定着促進支援!DN39)/100</f>
        <v>0</v>
      </c>
      <c r="ES39" s="112">
        <f>SUMIFS(土地改良区決済金等支援!Q:Q,土地改良区決済金等支援!U:U,畑地化支援・定着促進支援!DN39)/100</f>
        <v>0</v>
      </c>
      <c r="ET39" s="155" t="str">
        <f t="shared" si="61"/>
        <v>○</v>
      </c>
      <c r="EU39" s="155" t="str">
        <f t="shared" si="62"/>
        <v>○</v>
      </c>
      <c r="EV39" s="112"/>
      <c r="EW39" s="112">
        <f t="shared" si="63"/>
        <v>0</v>
      </c>
      <c r="EX39" s="112">
        <f t="shared" si="99"/>
        <v>0</v>
      </c>
      <c r="EY39" s="155" t="str">
        <f t="shared" si="64"/>
        <v>○</v>
      </c>
      <c r="EZ39" s="112"/>
      <c r="FA39" s="112"/>
      <c r="FB39" s="112"/>
      <c r="FC39" s="155" t="str">
        <f t="shared" si="65"/>
        <v>○</v>
      </c>
      <c r="FD39" s="155" t="str">
        <f t="shared" si="66"/>
        <v>○</v>
      </c>
      <c r="FE39" s="112"/>
      <c r="FF39" s="112">
        <f t="shared" si="67"/>
        <v>0</v>
      </c>
      <c r="FG39" s="112">
        <f t="shared" si="68"/>
        <v>0</v>
      </c>
      <c r="FH39" s="155" t="str">
        <f t="shared" si="69"/>
        <v>×</v>
      </c>
      <c r="FI39" s="112"/>
      <c r="FJ39" s="112">
        <f t="shared" si="70"/>
        <v>0</v>
      </c>
      <c r="FK39" s="112">
        <f t="shared" si="71"/>
        <v>0</v>
      </c>
      <c r="FL39" s="112">
        <f t="shared" si="72"/>
        <v>0</v>
      </c>
      <c r="FM39" s="112">
        <f t="shared" si="73"/>
        <v>0</v>
      </c>
      <c r="FN39" s="112">
        <f t="shared" si="74"/>
        <v>0</v>
      </c>
      <c r="FO39" s="112">
        <f t="shared" si="75"/>
        <v>0</v>
      </c>
      <c r="FP39" s="112">
        <f t="shared" si="76"/>
        <v>0</v>
      </c>
      <c r="FQ39" s="155" t="str">
        <f t="shared" si="77"/>
        <v>○</v>
      </c>
      <c r="FR39" s="112"/>
      <c r="FT39" s="128">
        <f t="shared" si="78"/>
        <v>0</v>
      </c>
      <c r="FU39" s="158">
        <f t="shared" si="79"/>
        <v>0</v>
      </c>
      <c r="FV39" s="122">
        <f t="shared" si="80"/>
        <v>0</v>
      </c>
      <c r="FW39" s="112">
        <f t="shared" si="81"/>
        <v>0</v>
      </c>
      <c r="FX39" s="112">
        <f t="shared" si="82"/>
        <v>0</v>
      </c>
      <c r="FY39" s="112">
        <f t="shared" si="83"/>
        <v>0</v>
      </c>
      <c r="FZ39" s="112">
        <f t="shared" si="84"/>
        <v>0</v>
      </c>
      <c r="GA39" s="114">
        <f t="shared" si="85"/>
        <v>0</v>
      </c>
      <c r="GB39" s="162">
        <f t="shared" si="86"/>
        <v>0</v>
      </c>
      <c r="GC39" s="122">
        <f t="shared" si="87"/>
        <v>0</v>
      </c>
      <c r="GD39" s="112">
        <f t="shared" si="88"/>
        <v>0</v>
      </c>
      <c r="GE39" s="112">
        <f t="shared" si="89"/>
        <v>0</v>
      </c>
      <c r="GF39" s="112">
        <f t="shared" si="90"/>
        <v>0</v>
      </c>
      <c r="GG39" s="114">
        <f t="shared" si="91"/>
        <v>0</v>
      </c>
      <c r="GH39" s="162">
        <f t="shared" si="92"/>
        <v>0</v>
      </c>
      <c r="GI39" s="122">
        <f t="shared" si="93"/>
        <v>0</v>
      </c>
      <c r="GJ39" s="112">
        <f t="shared" si="94"/>
        <v>0</v>
      </c>
      <c r="GK39" s="112">
        <f t="shared" si="95"/>
        <v>0</v>
      </c>
      <c r="GL39" s="112">
        <f t="shared" si="96"/>
        <v>0</v>
      </c>
    </row>
    <row r="40" spans="1:194" ht="20.100000000000001" customHeight="1" x14ac:dyDescent="0.15">
      <c r="A40" s="171" t="str">
        <f t="shared" si="2"/>
        <v>×</v>
      </c>
      <c r="B40" s="5"/>
      <c r="C40" s="8"/>
      <c r="D40" s="6"/>
      <c r="E40" s="165"/>
      <c r="F40" s="5"/>
      <c r="G40" s="11"/>
      <c r="H40" s="222">
        <f t="shared" si="3"/>
        <v>0</v>
      </c>
      <c r="I40" s="207"/>
      <c r="J40" s="206"/>
      <c r="K40" s="203">
        <f t="shared" si="97"/>
        <v>0</v>
      </c>
      <c r="L40" s="204">
        <f t="shared" si="4"/>
        <v>0</v>
      </c>
      <c r="M40" s="205"/>
      <c r="N40" s="206"/>
      <c r="O40" s="203">
        <f t="shared" si="5"/>
        <v>0</v>
      </c>
      <c r="P40" s="207"/>
      <c r="Q40" s="205"/>
      <c r="R40" s="208"/>
      <c r="S40" s="205"/>
      <c r="T40" s="209"/>
      <c r="U40" s="210">
        <f t="shared" si="6"/>
        <v>0</v>
      </c>
      <c r="V40" s="207"/>
      <c r="W40" s="211"/>
      <c r="X40" s="211"/>
      <c r="Y40" s="208"/>
      <c r="Z40" s="208"/>
      <c r="AA40" s="208"/>
      <c r="AB40" s="208"/>
      <c r="AC40" s="205"/>
      <c r="AD40" s="184"/>
      <c r="AE40" s="5">
        <f t="shared" si="7"/>
        <v>0</v>
      </c>
      <c r="AF40" s="8">
        <f t="shared" si="8"/>
        <v>0</v>
      </c>
      <c r="AH40" s="125">
        <f t="shared" si="9"/>
        <v>0</v>
      </c>
      <c r="AI40" s="123"/>
      <c r="AJ40" s="13"/>
      <c r="AK40" s="13"/>
      <c r="AL40" s="13"/>
      <c r="AN40" s="127">
        <f t="shared" si="10"/>
        <v>0</v>
      </c>
      <c r="AO40" s="126">
        <f t="shared" si="11"/>
        <v>0</v>
      </c>
      <c r="AP40" s="154" t="str">
        <f t="shared" si="12"/>
        <v>×</v>
      </c>
      <c r="AQ40" s="155" t="str">
        <f t="shared" si="13"/>
        <v>×</v>
      </c>
      <c r="AR40" s="155" t="str">
        <f t="shared" si="14"/>
        <v>×</v>
      </c>
      <c r="AS40" s="155" t="str">
        <f t="shared" si="15"/>
        <v>×</v>
      </c>
      <c r="AT40" s="155" t="str">
        <f t="shared" si="16"/>
        <v>×</v>
      </c>
      <c r="AU40" s="126">
        <f t="shared" si="17"/>
        <v>0</v>
      </c>
      <c r="AV40" s="155" t="str">
        <f t="shared" si="18"/>
        <v>×</v>
      </c>
      <c r="AW40" s="138"/>
      <c r="AX40" s="138"/>
      <c r="AZ40" s="138"/>
      <c r="BB40" s="138"/>
      <c r="BC40" s="120">
        <f t="shared" si="19"/>
        <v>0</v>
      </c>
      <c r="BD40" s="125">
        <f t="shared" si="20"/>
        <v>0</v>
      </c>
      <c r="BE40" s="131">
        <f t="shared" si="21"/>
        <v>0</v>
      </c>
      <c r="BF40" s="123"/>
      <c r="BG40" s="13"/>
      <c r="BH40" s="13"/>
      <c r="BI40" s="13"/>
      <c r="BJ40" s="13"/>
      <c r="BK40" s="13"/>
      <c r="BL40" s="13"/>
      <c r="BM40" s="13"/>
      <c r="BN40" s="13"/>
      <c r="BO40" s="13"/>
      <c r="BP40" s="13"/>
      <c r="BQ40" s="13"/>
      <c r="BR40" s="13"/>
      <c r="BS40" s="13"/>
      <c r="BT40" s="13"/>
      <c r="BU40" s="13"/>
      <c r="BV40" s="125">
        <f t="shared" si="22"/>
        <v>0</v>
      </c>
      <c r="BW40" s="123"/>
      <c r="BX40" s="13"/>
      <c r="BY40" s="13"/>
      <c r="BZ40" s="13"/>
      <c r="CA40" s="13"/>
      <c r="CB40" s="13"/>
      <c r="CC40" s="13"/>
      <c r="CD40" s="13"/>
      <c r="CE40" s="121"/>
      <c r="CF40" s="13"/>
      <c r="CG40" s="125">
        <f t="shared" si="23"/>
        <v>0</v>
      </c>
      <c r="CH40" s="123"/>
      <c r="CI40" s="13"/>
      <c r="CJ40" s="13"/>
      <c r="CK40" s="13"/>
      <c r="CL40" s="13"/>
      <c r="CM40" s="13"/>
      <c r="CN40" s="13"/>
      <c r="CO40" s="13"/>
      <c r="CP40" s="125">
        <f t="shared" si="24"/>
        <v>0</v>
      </c>
      <c r="CQ40" s="123"/>
      <c r="CR40" s="13"/>
      <c r="CS40" s="13"/>
      <c r="CT40" s="13"/>
      <c r="CU40" s="121"/>
      <c r="CV40" s="13"/>
      <c r="CW40" s="13"/>
      <c r="CX40" s="13"/>
      <c r="CY40" s="11"/>
      <c r="CZ40" s="176" t="str">
        <f t="shared" si="25"/>
        <v/>
      </c>
      <c r="DA40" s="112" t="str">
        <f t="shared" si="26"/>
        <v/>
      </c>
      <c r="DB40" s="112" t="str">
        <f t="shared" si="27"/>
        <v/>
      </c>
      <c r="DC40" s="112" t="str">
        <f t="shared" si="28"/>
        <v/>
      </c>
      <c r="DD40" s="112" t="str">
        <f t="shared" si="29"/>
        <v/>
      </c>
      <c r="DE40" s="112" t="str">
        <f t="shared" si="30"/>
        <v/>
      </c>
      <c r="DF40" s="112" t="str">
        <f t="shared" si="31"/>
        <v/>
      </c>
      <c r="DG40" s="112" t="str">
        <f t="shared" si="32"/>
        <v/>
      </c>
      <c r="DH40" s="112" t="str">
        <f t="shared" si="33"/>
        <v/>
      </c>
      <c r="DI40" s="112" t="str">
        <f t="shared" si="34"/>
        <v/>
      </c>
      <c r="DJ40" s="112" t="str">
        <f t="shared" si="35"/>
        <v/>
      </c>
      <c r="DK40" s="112" t="str">
        <f t="shared" si="36"/>
        <v/>
      </c>
      <c r="DL40" s="112" t="str">
        <f t="shared" si="37"/>
        <v/>
      </c>
      <c r="DN40" s="112" t="str">
        <f t="shared" si="38"/>
        <v>C</v>
      </c>
      <c r="DO40" s="155" t="str">
        <f t="shared" si="39"/>
        <v>×</v>
      </c>
      <c r="DP40" s="112"/>
      <c r="DQ40" s="112" t="str">
        <f t="shared" si="40"/>
        <v/>
      </c>
      <c r="DR40" s="155" t="str">
        <f t="shared" si="41"/>
        <v>○</v>
      </c>
      <c r="DS40" s="112"/>
      <c r="DT40" s="112">
        <f t="shared" si="42"/>
        <v>0</v>
      </c>
      <c r="DU40" s="112">
        <f t="shared" si="43"/>
        <v>0</v>
      </c>
      <c r="DV40" s="170" t="str">
        <f t="shared" si="44"/>
        <v>-</v>
      </c>
      <c r="DW40" s="170" t="str">
        <f t="shared" si="45"/>
        <v>-</v>
      </c>
      <c r="DX40" s="155" t="str">
        <f t="shared" si="46"/>
        <v>○</v>
      </c>
      <c r="DY40" s="155" t="str">
        <f t="shared" si="47"/>
        <v>○</v>
      </c>
      <c r="DZ40" s="112"/>
      <c r="EA40" s="112">
        <f t="shared" si="48"/>
        <v>0</v>
      </c>
      <c r="EB40" s="112">
        <f t="shared" si="49"/>
        <v>0</v>
      </c>
      <c r="EC40" s="112">
        <f t="shared" si="50"/>
        <v>0</v>
      </c>
      <c r="ED40" s="170" t="str">
        <f t="shared" si="51"/>
        <v>-</v>
      </c>
      <c r="EE40" s="112">
        <f t="shared" si="52"/>
        <v>0</v>
      </c>
      <c r="EF40" s="112">
        <f t="shared" si="53"/>
        <v>0</v>
      </c>
      <c r="EG40" s="112">
        <f t="shared" si="54"/>
        <v>0</v>
      </c>
      <c r="EH40" s="170" t="str">
        <f t="shared" si="55"/>
        <v>-</v>
      </c>
      <c r="EI40" s="155" t="str">
        <f t="shared" si="56"/>
        <v>○</v>
      </c>
      <c r="EJ40" s="155" t="str">
        <f t="shared" si="57"/>
        <v>○</v>
      </c>
      <c r="EK40" s="155" t="str">
        <f t="shared" si="58"/>
        <v>○</v>
      </c>
      <c r="EL40" s="155" t="str">
        <f t="shared" si="59"/>
        <v>○</v>
      </c>
      <c r="EM40" s="112"/>
      <c r="EN40" s="112">
        <f t="shared" si="98"/>
        <v>0</v>
      </c>
      <c r="EO40" s="112">
        <f>SUMIFS(土地改良区決済金等支援!R:R,土地改良区決済金等支援!U:U,畑地化支援・定着促進支援!DN40)</f>
        <v>0</v>
      </c>
      <c r="EP40" s="112">
        <f>SUMIFS(土地改良区決済金等支援!S:S,土地改良区決済金等支援!U:U,畑地化支援・定着促進支援!DN40)</f>
        <v>0</v>
      </c>
      <c r="EQ40" s="112">
        <f t="shared" si="60"/>
        <v>0</v>
      </c>
      <c r="ER40" s="112">
        <f>SUMIFS(土地改良区決済金等支援!O:O,土地改良区決済金等支援!U:U,畑地化支援・定着促進支援!DN40)/100</f>
        <v>0</v>
      </c>
      <c r="ES40" s="112">
        <f>SUMIFS(土地改良区決済金等支援!Q:Q,土地改良区決済金等支援!U:U,畑地化支援・定着促進支援!DN40)/100</f>
        <v>0</v>
      </c>
      <c r="ET40" s="155" t="str">
        <f t="shared" si="61"/>
        <v>○</v>
      </c>
      <c r="EU40" s="155" t="str">
        <f t="shared" si="62"/>
        <v>○</v>
      </c>
      <c r="EV40" s="112"/>
      <c r="EW40" s="112">
        <f t="shared" si="63"/>
        <v>0</v>
      </c>
      <c r="EX40" s="112">
        <f t="shared" si="99"/>
        <v>0</v>
      </c>
      <c r="EY40" s="155" t="str">
        <f t="shared" si="64"/>
        <v>○</v>
      </c>
      <c r="EZ40" s="112"/>
      <c r="FA40" s="112"/>
      <c r="FB40" s="112"/>
      <c r="FC40" s="155" t="str">
        <f t="shared" si="65"/>
        <v>○</v>
      </c>
      <c r="FD40" s="155" t="str">
        <f t="shared" si="66"/>
        <v>○</v>
      </c>
      <c r="FE40" s="112"/>
      <c r="FF40" s="112">
        <f t="shared" si="67"/>
        <v>0</v>
      </c>
      <c r="FG40" s="112">
        <f t="shared" si="68"/>
        <v>0</v>
      </c>
      <c r="FH40" s="155" t="str">
        <f t="shared" si="69"/>
        <v>×</v>
      </c>
      <c r="FI40" s="112"/>
      <c r="FJ40" s="112">
        <f t="shared" si="70"/>
        <v>0</v>
      </c>
      <c r="FK40" s="112">
        <f t="shared" si="71"/>
        <v>0</v>
      </c>
      <c r="FL40" s="112">
        <f t="shared" si="72"/>
        <v>0</v>
      </c>
      <c r="FM40" s="112">
        <f t="shared" si="73"/>
        <v>0</v>
      </c>
      <c r="FN40" s="112">
        <f t="shared" si="74"/>
        <v>0</v>
      </c>
      <c r="FO40" s="112">
        <f t="shared" si="75"/>
        <v>0</v>
      </c>
      <c r="FP40" s="112">
        <f t="shared" si="76"/>
        <v>0</v>
      </c>
      <c r="FQ40" s="155" t="str">
        <f t="shared" si="77"/>
        <v>○</v>
      </c>
      <c r="FR40" s="112"/>
      <c r="FT40" s="128">
        <f t="shared" si="78"/>
        <v>0</v>
      </c>
      <c r="FU40" s="158">
        <f t="shared" si="79"/>
        <v>0</v>
      </c>
      <c r="FV40" s="122">
        <f t="shared" si="80"/>
        <v>0</v>
      </c>
      <c r="FW40" s="112">
        <f t="shared" si="81"/>
        <v>0</v>
      </c>
      <c r="FX40" s="112">
        <f t="shared" si="82"/>
        <v>0</v>
      </c>
      <c r="FY40" s="112">
        <f t="shared" si="83"/>
        <v>0</v>
      </c>
      <c r="FZ40" s="112">
        <f t="shared" si="84"/>
        <v>0</v>
      </c>
      <c r="GA40" s="114">
        <f t="shared" si="85"/>
        <v>0</v>
      </c>
      <c r="GB40" s="162">
        <f t="shared" si="86"/>
        <v>0</v>
      </c>
      <c r="GC40" s="122">
        <f t="shared" si="87"/>
        <v>0</v>
      </c>
      <c r="GD40" s="112">
        <f t="shared" si="88"/>
        <v>0</v>
      </c>
      <c r="GE40" s="112">
        <f t="shared" si="89"/>
        <v>0</v>
      </c>
      <c r="GF40" s="112">
        <f t="shared" si="90"/>
        <v>0</v>
      </c>
      <c r="GG40" s="114">
        <f t="shared" si="91"/>
        <v>0</v>
      </c>
      <c r="GH40" s="162">
        <f t="shared" si="92"/>
        <v>0</v>
      </c>
      <c r="GI40" s="122">
        <f t="shared" si="93"/>
        <v>0</v>
      </c>
      <c r="GJ40" s="112">
        <f t="shared" si="94"/>
        <v>0</v>
      </c>
      <c r="GK40" s="112">
        <f t="shared" si="95"/>
        <v>0</v>
      </c>
      <c r="GL40" s="112">
        <f t="shared" si="96"/>
        <v>0</v>
      </c>
    </row>
    <row r="41" spans="1:194" ht="20.100000000000001" customHeight="1" x14ac:dyDescent="0.15">
      <c r="A41" s="171" t="str">
        <f t="shared" si="2"/>
        <v>×</v>
      </c>
      <c r="B41" s="5"/>
      <c r="C41" s="8"/>
      <c r="D41" s="6"/>
      <c r="E41" s="165"/>
      <c r="F41" s="5"/>
      <c r="G41" s="11"/>
      <c r="H41" s="222">
        <f t="shared" si="3"/>
        <v>0</v>
      </c>
      <c r="I41" s="207"/>
      <c r="J41" s="206"/>
      <c r="K41" s="203">
        <f t="shared" si="97"/>
        <v>0</v>
      </c>
      <c r="L41" s="204">
        <f t="shared" si="4"/>
        <v>0</v>
      </c>
      <c r="M41" s="205"/>
      <c r="N41" s="206"/>
      <c r="O41" s="203">
        <f t="shared" si="5"/>
        <v>0</v>
      </c>
      <c r="P41" s="207"/>
      <c r="Q41" s="205"/>
      <c r="R41" s="208"/>
      <c r="S41" s="205"/>
      <c r="T41" s="209"/>
      <c r="U41" s="210">
        <f t="shared" si="6"/>
        <v>0</v>
      </c>
      <c r="V41" s="207"/>
      <c r="W41" s="211"/>
      <c r="X41" s="211"/>
      <c r="Y41" s="208"/>
      <c r="Z41" s="208"/>
      <c r="AA41" s="208"/>
      <c r="AB41" s="208"/>
      <c r="AC41" s="205"/>
      <c r="AD41" s="184"/>
      <c r="AE41" s="5">
        <f t="shared" si="7"/>
        <v>0</v>
      </c>
      <c r="AF41" s="8">
        <f t="shared" si="8"/>
        <v>0</v>
      </c>
      <c r="AH41" s="125">
        <f t="shared" si="9"/>
        <v>0</v>
      </c>
      <c r="AI41" s="123"/>
      <c r="AJ41" s="13"/>
      <c r="AK41" s="13"/>
      <c r="AL41" s="13"/>
      <c r="AN41" s="127">
        <f t="shared" si="10"/>
        <v>0</v>
      </c>
      <c r="AO41" s="126">
        <f t="shared" si="11"/>
        <v>0</v>
      </c>
      <c r="AP41" s="154" t="str">
        <f t="shared" si="12"/>
        <v>×</v>
      </c>
      <c r="AQ41" s="155" t="str">
        <f t="shared" si="13"/>
        <v>×</v>
      </c>
      <c r="AR41" s="155" t="str">
        <f t="shared" si="14"/>
        <v>×</v>
      </c>
      <c r="AS41" s="155" t="str">
        <f t="shared" si="15"/>
        <v>×</v>
      </c>
      <c r="AT41" s="155" t="str">
        <f t="shared" si="16"/>
        <v>×</v>
      </c>
      <c r="AU41" s="126">
        <f t="shared" si="17"/>
        <v>0</v>
      </c>
      <c r="AV41" s="155" t="str">
        <f t="shared" si="18"/>
        <v>×</v>
      </c>
      <c r="AW41" s="138"/>
      <c r="AX41" s="138"/>
      <c r="AZ41" s="138"/>
      <c r="BB41" s="138"/>
      <c r="BC41" s="120">
        <f t="shared" si="19"/>
        <v>0</v>
      </c>
      <c r="BD41" s="125">
        <f t="shared" si="20"/>
        <v>0</v>
      </c>
      <c r="BE41" s="131">
        <f t="shared" si="21"/>
        <v>0</v>
      </c>
      <c r="BF41" s="123"/>
      <c r="BG41" s="13"/>
      <c r="BH41" s="13"/>
      <c r="BI41" s="13"/>
      <c r="BJ41" s="13"/>
      <c r="BK41" s="13"/>
      <c r="BL41" s="13"/>
      <c r="BM41" s="13"/>
      <c r="BN41" s="13"/>
      <c r="BO41" s="13"/>
      <c r="BP41" s="13"/>
      <c r="BQ41" s="13"/>
      <c r="BR41" s="13"/>
      <c r="BS41" s="13"/>
      <c r="BT41" s="13"/>
      <c r="BU41" s="13"/>
      <c r="BV41" s="125">
        <f t="shared" si="22"/>
        <v>0</v>
      </c>
      <c r="BW41" s="123"/>
      <c r="BX41" s="13"/>
      <c r="BY41" s="13"/>
      <c r="BZ41" s="13"/>
      <c r="CA41" s="13"/>
      <c r="CB41" s="13"/>
      <c r="CC41" s="13"/>
      <c r="CD41" s="13"/>
      <c r="CE41" s="121"/>
      <c r="CF41" s="13"/>
      <c r="CG41" s="125">
        <f t="shared" si="23"/>
        <v>0</v>
      </c>
      <c r="CH41" s="123"/>
      <c r="CI41" s="13"/>
      <c r="CJ41" s="13"/>
      <c r="CK41" s="13"/>
      <c r="CL41" s="13"/>
      <c r="CM41" s="13"/>
      <c r="CN41" s="13"/>
      <c r="CO41" s="13"/>
      <c r="CP41" s="125">
        <f t="shared" si="24"/>
        <v>0</v>
      </c>
      <c r="CQ41" s="123"/>
      <c r="CR41" s="13"/>
      <c r="CS41" s="13"/>
      <c r="CT41" s="13"/>
      <c r="CU41" s="121"/>
      <c r="CV41" s="13"/>
      <c r="CW41" s="13"/>
      <c r="CX41" s="13"/>
      <c r="CY41" s="11"/>
      <c r="CZ41" s="176" t="str">
        <f t="shared" si="25"/>
        <v/>
      </c>
      <c r="DA41" s="112" t="str">
        <f t="shared" si="26"/>
        <v/>
      </c>
      <c r="DB41" s="112" t="str">
        <f t="shared" si="27"/>
        <v/>
      </c>
      <c r="DC41" s="112" t="str">
        <f t="shared" si="28"/>
        <v/>
      </c>
      <c r="DD41" s="112" t="str">
        <f t="shared" si="29"/>
        <v/>
      </c>
      <c r="DE41" s="112" t="str">
        <f t="shared" si="30"/>
        <v/>
      </c>
      <c r="DF41" s="112" t="str">
        <f t="shared" si="31"/>
        <v/>
      </c>
      <c r="DG41" s="112" t="str">
        <f t="shared" si="32"/>
        <v/>
      </c>
      <c r="DH41" s="112" t="str">
        <f t="shared" si="33"/>
        <v/>
      </c>
      <c r="DI41" s="112" t="str">
        <f t="shared" si="34"/>
        <v/>
      </c>
      <c r="DJ41" s="112" t="str">
        <f t="shared" si="35"/>
        <v/>
      </c>
      <c r="DK41" s="112" t="str">
        <f t="shared" si="36"/>
        <v/>
      </c>
      <c r="DL41" s="112" t="str">
        <f t="shared" si="37"/>
        <v/>
      </c>
      <c r="DN41" s="112" t="str">
        <f t="shared" si="38"/>
        <v>C</v>
      </c>
      <c r="DO41" s="155" t="str">
        <f t="shared" si="39"/>
        <v>×</v>
      </c>
      <c r="DP41" s="112"/>
      <c r="DQ41" s="112" t="str">
        <f t="shared" si="40"/>
        <v/>
      </c>
      <c r="DR41" s="155" t="str">
        <f t="shared" si="41"/>
        <v>○</v>
      </c>
      <c r="DS41" s="112"/>
      <c r="DT41" s="112">
        <f t="shared" si="42"/>
        <v>0</v>
      </c>
      <c r="DU41" s="112">
        <f t="shared" si="43"/>
        <v>0</v>
      </c>
      <c r="DV41" s="170" t="str">
        <f t="shared" si="44"/>
        <v>-</v>
      </c>
      <c r="DW41" s="170" t="str">
        <f t="shared" si="45"/>
        <v>-</v>
      </c>
      <c r="DX41" s="155" t="str">
        <f t="shared" si="46"/>
        <v>○</v>
      </c>
      <c r="DY41" s="155" t="str">
        <f t="shared" si="47"/>
        <v>○</v>
      </c>
      <c r="DZ41" s="112"/>
      <c r="EA41" s="112">
        <f t="shared" si="48"/>
        <v>0</v>
      </c>
      <c r="EB41" s="112">
        <f t="shared" si="49"/>
        <v>0</v>
      </c>
      <c r="EC41" s="112">
        <f t="shared" si="50"/>
        <v>0</v>
      </c>
      <c r="ED41" s="170" t="str">
        <f t="shared" si="51"/>
        <v>-</v>
      </c>
      <c r="EE41" s="112">
        <f t="shared" si="52"/>
        <v>0</v>
      </c>
      <c r="EF41" s="112">
        <f t="shared" si="53"/>
        <v>0</v>
      </c>
      <c r="EG41" s="112">
        <f t="shared" si="54"/>
        <v>0</v>
      </c>
      <c r="EH41" s="170" t="str">
        <f t="shared" si="55"/>
        <v>-</v>
      </c>
      <c r="EI41" s="155" t="str">
        <f t="shared" si="56"/>
        <v>○</v>
      </c>
      <c r="EJ41" s="155" t="str">
        <f t="shared" si="57"/>
        <v>○</v>
      </c>
      <c r="EK41" s="155" t="str">
        <f t="shared" si="58"/>
        <v>○</v>
      </c>
      <c r="EL41" s="155" t="str">
        <f t="shared" si="59"/>
        <v>○</v>
      </c>
      <c r="EM41" s="112"/>
      <c r="EN41" s="112">
        <f t="shared" si="98"/>
        <v>0</v>
      </c>
      <c r="EO41" s="112">
        <f>SUMIFS(土地改良区決済金等支援!R:R,土地改良区決済金等支援!U:U,畑地化支援・定着促進支援!DN41)</f>
        <v>0</v>
      </c>
      <c r="EP41" s="112">
        <f>SUMIFS(土地改良区決済金等支援!S:S,土地改良区決済金等支援!U:U,畑地化支援・定着促進支援!DN41)</f>
        <v>0</v>
      </c>
      <c r="EQ41" s="112">
        <f t="shared" si="60"/>
        <v>0</v>
      </c>
      <c r="ER41" s="112">
        <f>SUMIFS(土地改良区決済金等支援!O:O,土地改良区決済金等支援!U:U,畑地化支援・定着促進支援!DN41)/100</f>
        <v>0</v>
      </c>
      <c r="ES41" s="112">
        <f>SUMIFS(土地改良区決済金等支援!Q:Q,土地改良区決済金等支援!U:U,畑地化支援・定着促進支援!DN41)/100</f>
        <v>0</v>
      </c>
      <c r="ET41" s="155" t="str">
        <f t="shared" si="61"/>
        <v>○</v>
      </c>
      <c r="EU41" s="155" t="str">
        <f t="shared" si="62"/>
        <v>○</v>
      </c>
      <c r="EV41" s="112"/>
      <c r="EW41" s="112">
        <f t="shared" si="63"/>
        <v>0</v>
      </c>
      <c r="EX41" s="112">
        <f t="shared" si="99"/>
        <v>0</v>
      </c>
      <c r="EY41" s="155" t="str">
        <f t="shared" si="64"/>
        <v>○</v>
      </c>
      <c r="EZ41" s="112"/>
      <c r="FA41" s="112"/>
      <c r="FB41" s="112"/>
      <c r="FC41" s="155" t="str">
        <f t="shared" si="65"/>
        <v>○</v>
      </c>
      <c r="FD41" s="155" t="str">
        <f t="shared" si="66"/>
        <v>○</v>
      </c>
      <c r="FE41" s="112"/>
      <c r="FF41" s="112">
        <f t="shared" si="67"/>
        <v>0</v>
      </c>
      <c r="FG41" s="112">
        <f t="shared" si="68"/>
        <v>0</v>
      </c>
      <c r="FH41" s="155" t="str">
        <f t="shared" si="69"/>
        <v>×</v>
      </c>
      <c r="FI41" s="112"/>
      <c r="FJ41" s="112">
        <f t="shared" si="70"/>
        <v>0</v>
      </c>
      <c r="FK41" s="112">
        <f t="shared" si="71"/>
        <v>0</v>
      </c>
      <c r="FL41" s="112">
        <f t="shared" si="72"/>
        <v>0</v>
      </c>
      <c r="FM41" s="112">
        <f t="shared" si="73"/>
        <v>0</v>
      </c>
      <c r="FN41" s="112">
        <f t="shared" si="74"/>
        <v>0</v>
      </c>
      <c r="FO41" s="112">
        <f t="shared" si="75"/>
        <v>0</v>
      </c>
      <c r="FP41" s="112">
        <f t="shared" si="76"/>
        <v>0</v>
      </c>
      <c r="FQ41" s="155" t="str">
        <f t="shared" si="77"/>
        <v>○</v>
      </c>
      <c r="FR41" s="112"/>
      <c r="FT41" s="128">
        <f t="shared" si="78"/>
        <v>0</v>
      </c>
      <c r="FU41" s="158">
        <f t="shared" si="79"/>
        <v>0</v>
      </c>
      <c r="FV41" s="122">
        <f t="shared" si="80"/>
        <v>0</v>
      </c>
      <c r="FW41" s="112">
        <f t="shared" si="81"/>
        <v>0</v>
      </c>
      <c r="FX41" s="112">
        <f t="shared" si="82"/>
        <v>0</v>
      </c>
      <c r="FY41" s="112">
        <f t="shared" si="83"/>
        <v>0</v>
      </c>
      <c r="FZ41" s="112">
        <f t="shared" si="84"/>
        <v>0</v>
      </c>
      <c r="GA41" s="114">
        <f t="shared" si="85"/>
        <v>0</v>
      </c>
      <c r="GB41" s="162">
        <f t="shared" si="86"/>
        <v>0</v>
      </c>
      <c r="GC41" s="122">
        <f t="shared" si="87"/>
        <v>0</v>
      </c>
      <c r="GD41" s="112">
        <f t="shared" si="88"/>
        <v>0</v>
      </c>
      <c r="GE41" s="112">
        <f t="shared" si="89"/>
        <v>0</v>
      </c>
      <c r="GF41" s="112">
        <f t="shared" si="90"/>
        <v>0</v>
      </c>
      <c r="GG41" s="114">
        <f t="shared" si="91"/>
        <v>0</v>
      </c>
      <c r="GH41" s="162">
        <f t="shared" si="92"/>
        <v>0</v>
      </c>
      <c r="GI41" s="122">
        <f t="shared" si="93"/>
        <v>0</v>
      </c>
      <c r="GJ41" s="112">
        <f t="shared" si="94"/>
        <v>0</v>
      </c>
      <c r="GK41" s="112">
        <f t="shared" si="95"/>
        <v>0</v>
      </c>
      <c r="GL41" s="112">
        <f t="shared" si="96"/>
        <v>0</v>
      </c>
    </row>
    <row r="42" spans="1:194" ht="20.100000000000001" customHeight="1" thickBot="1" x14ac:dyDescent="0.2">
      <c r="A42" s="171" t="str">
        <f t="shared" si="2"/>
        <v>×</v>
      </c>
      <c r="B42" s="1"/>
      <c r="C42" s="9"/>
      <c r="D42" s="2"/>
      <c r="E42" s="169"/>
      <c r="F42" s="1"/>
      <c r="G42" s="12"/>
      <c r="H42" s="223">
        <f t="shared" si="3"/>
        <v>0</v>
      </c>
      <c r="I42" s="216"/>
      <c r="J42" s="215"/>
      <c r="K42" s="212">
        <f t="shared" si="97"/>
        <v>0</v>
      </c>
      <c r="L42" s="213">
        <f t="shared" si="4"/>
        <v>0</v>
      </c>
      <c r="M42" s="214"/>
      <c r="N42" s="215"/>
      <c r="O42" s="212">
        <f t="shared" si="5"/>
        <v>0</v>
      </c>
      <c r="P42" s="216"/>
      <c r="Q42" s="214"/>
      <c r="R42" s="217"/>
      <c r="S42" s="214"/>
      <c r="T42" s="218"/>
      <c r="U42" s="219">
        <f t="shared" si="6"/>
        <v>0</v>
      </c>
      <c r="V42" s="216"/>
      <c r="W42" s="220"/>
      <c r="X42" s="220"/>
      <c r="Y42" s="217"/>
      <c r="Z42" s="217"/>
      <c r="AA42" s="217"/>
      <c r="AB42" s="217"/>
      <c r="AC42" s="214"/>
      <c r="AD42" s="183"/>
      <c r="AE42" s="1">
        <f t="shared" si="7"/>
        <v>0</v>
      </c>
      <c r="AF42" s="111">
        <f t="shared" si="8"/>
        <v>0</v>
      </c>
      <c r="AH42" s="125">
        <f t="shared" si="9"/>
        <v>0</v>
      </c>
      <c r="AI42" s="124"/>
      <c r="AJ42" s="113"/>
      <c r="AK42" s="113"/>
      <c r="AL42" s="113"/>
      <c r="AN42" s="127">
        <f t="shared" si="10"/>
        <v>0</v>
      </c>
      <c r="AO42" s="126">
        <f t="shared" si="11"/>
        <v>0</v>
      </c>
      <c r="AP42" s="154" t="str">
        <f t="shared" si="12"/>
        <v>×</v>
      </c>
      <c r="AQ42" s="155" t="str">
        <f t="shared" si="13"/>
        <v>×</v>
      </c>
      <c r="AR42" s="155" t="str">
        <f t="shared" si="14"/>
        <v>×</v>
      </c>
      <c r="AS42" s="155" t="str">
        <f t="shared" si="15"/>
        <v>×</v>
      </c>
      <c r="AT42" s="155" t="str">
        <f t="shared" si="16"/>
        <v>×</v>
      </c>
      <c r="AU42" s="126">
        <f t="shared" si="17"/>
        <v>0</v>
      </c>
      <c r="AV42" s="155" t="str">
        <f t="shared" si="18"/>
        <v>×</v>
      </c>
      <c r="AW42" s="138"/>
      <c r="AX42" s="138"/>
      <c r="AZ42" s="138"/>
      <c r="BB42" s="138"/>
      <c r="BC42" s="120">
        <f t="shared" si="19"/>
        <v>0</v>
      </c>
      <c r="BD42" s="125">
        <f t="shared" si="20"/>
        <v>0</v>
      </c>
      <c r="BE42" s="131">
        <f t="shared" si="21"/>
        <v>0</v>
      </c>
      <c r="BF42" s="123"/>
      <c r="BG42" s="13"/>
      <c r="BH42" s="13"/>
      <c r="BI42" s="13"/>
      <c r="BJ42" s="13"/>
      <c r="BK42" s="13"/>
      <c r="BL42" s="13"/>
      <c r="BM42" s="13"/>
      <c r="BN42" s="13"/>
      <c r="BO42" s="13"/>
      <c r="BP42" s="13"/>
      <c r="BQ42" s="13"/>
      <c r="BR42" s="13"/>
      <c r="BS42" s="13"/>
      <c r="BT42" s="13"/>
      <c r="BU42" s="13"/>
      <c r="BV42" s="125">
        <f t="shared" si="22"/>
        <v>0</v>
      </c>
      <c r="BW42" s="123"/>
      <c r="BX42" s="13"/>
      <c r="BY42" s="13"/>
      <c r="BZ42" s="13"/>
      <c r="CA42" s="13"/>
      <c r="CB42" s="13"/>
      <c r="CC42" s="13"/>
      <c r="CD42" s="13"/>
      <c r="CE42" s="121"/>
      <c r="CF42" s="13"/>
      <c r="CG42" s="125">
        <f t="shared" si="23"/>
        <v>0</v>
      </c>
      <c r="CH42" s="123"/>
      <c r="CI42" s="13"/>
      <c r="CJ42" s="13"/>
      <c r="CK42" s="13"/>
      <c r="CL42" s="13"/>
      <c r="CM42" s="13"/>
      <c r="CN42" s="13"/>
      <c r="CO42" s="13"/>
      <c r="CP42" s="125">
        <f t="shared" si="24"/>
        <v>0</v>
      </c>
      <c r="CQ42" s="123"/>
      <c r="CR42" s="13"/>
      <c r="CS42" s="13"/>
      <c r="CT42" s="13"/>
      <c r="CU42" s="121"/>
      <c r="CV42" s="13"/>
      <c r="CW42" s="13"/>
      <c r="CX42" s="13"/>
      <c r="CY42" s="11"/>
      <c r="CZ42" s="176" t="str">
        <f t="shared" si="25"/>
        <v/>
      </c>
      <c r="DA42" s="112" t="str">
        <f t="shared" si="26"/>
        <v/>
      </c>
      <c r="DB42" s="112" t="str">
        <f t="shared" si="27"/>
        <v/>
      </c>
      <c r="DC42" s="112" t="str">
        <f t="shared" si="28"/>
        <v/>
      </c>
      <c r="DD42" s="112" t="str">
        <f t="shared" si="29"/>
        <v/>
      </c>
      <c r="DE42" s="112" t="str">
        <f t="shared" si="30"/>
        <v/>
      </c>
      <c r="DF42" s="112" t="str">
        <f t="shared" si="31"/>
        <v/>
      </c>
      <c r="DG42" s="112" t="str">
        <f t="shared" si="32"/>
        <v/>
      </c>
      <c r="DH42" s="112" t="str">
        <f t="shared" si="33"/>
        <v/>
      </c>
      <c r="DI42" s="112" t="str">
        <f t="shared" si="34"/>
        <v/>
      </c>
      <c r="DJ42" s="112" t="str">
        <f t="shared" si="35"/>
        <v/>
      </c>
      <c r="DK42" s="112" t="str">
        <f t="shared" si="36"/>
        <v/>
      </c>
      <c r="DL42" s="112" t="str">
        <f t="shared" si="37"/>
        <v/>
      </c>
      <c r="DN42" s="112" t="str">
        <f t="shared" si="38"/>
        <v>C</v>
      </c>
      <c r="DO42" s="155" t="str">
        <f t="shared" si="39"/>
        <v>×</v>
      </c>
      <c r="DP42" s="112"/>
      <c r="DQ42" s="112" t="str">
        <f t="shared" si="40"/>
        <v/>
      </c>
      <c r="DR42" s="155" t="str">
        <f t="shared" si="41"/>
        <v>○</v>
      </c>
      <c r="DS42" s="112"/>
      <c r="DT42" s="112">
        <f t="shared" si="42"/>
        <v>0</v>
      </c>
      <c r="DU42" s="112">
        <f t="shared" si="43"/>
        <v>0</v>
      </c>
      <c r="DV42" s="170" t="str">
        <f t="shared" si="44"/>
        <v>-</v>
      </c>
      <c r="DW42" s="170" t="str">
        <f t="shared" si="45"/>
        <v>-</v>
      </c>
      <c r="DX42" s="155" t="str">
        <f t="shared" si="46"/>
        <v>○</v>
      </c>
      <c r="DY42" s="155" t="str">
        <f t="shared" si="47"/>
        <v>○</v>
      </c>
      <c r="DZ42" s="112"/>
      <c r="EA42" s="112">
        <f t="shared" si="48"/>
        <v>0</v>
      </c>
      <c r="EB42" s="112">
        <f t="shared" si="49"/>
        <v>0</v>
      </c>
      <c r="EC42" s="112">
        <f t="shared" si="50"/>
        <v>0</v>
      </c>
      <c r="ED42" s="170" t="str">
        <f t="shared" si="51"/>
        <v>-</v>
      </c>
      <c r="EE42" s="112">
        <f t="shared" si="52"/>
        <v>0</v>
      </c>
      <c r="EF42" s="112">
        <f t="shared" si="53"/>
        <v>0</v>
      </c>
      <c r="EG42" s="112">
        <f t="shared" si="54"/>
        <v>0</v>
      </c>
      <c r="EH42" s="170" t="str">
        <f t="shared" si="55"/>
        <v>-</v>
      </c>
      <c r="EI42" s="155" t="str">
        <f t="shared" si="56"/>
        <v>○</v>
      </c>
      <c r="EJ42" s="155" t="str">
        <f t="shared" si="57"/>
        <v>○</v>
      </c>
      <c r="EK42" s="155" t="str">
        <f t="shared" si="58"/>
        <v>○</v>
      </c>
      <c r="EL42" s="155" t="str">
        <f t="shared" si="59"/>
        <v>○</v>
      </c>
      <c r="EM42" s="112"/>
      <c r="EN42" s="112">
        <f t="shared" si="98"/>
        <v>0</v>
      </c>
      <c r="EO42" s="112">
        <f>SUMIFS(土地改良区決済金等支援!R:R,土地改良区決済金等支援!U:U,畑地化支援・定着促進支援!DN42)</f>
        <v>0</v>
      </c>
      <c r="EP42" s="112">
        <f>SUMIFS(土地改良区決済金等支援!S:S,土地改良区決済金等支援!U:U,畑地化支援・定着促進支援!DN42)</f>
        <v>0</v>
      </c>
      <c r="EQ42" s="112">
        <f t="shared" si="60"/>
        <v>0</v>
      </c>
      <c r="ER42" s="112">
        <f>SUMIFS(土地改良区決済金等支援!O:O,土地改良区決済金等支援!U:U,畑地化支援・定着促進支援!DN42)/100</f>
        <v>0</v>
      </c>
      <c r="ES42" s="112">
        <f>SUMIFS(土地改良区決済金等支援!Q:Q,土地改良区決済金等支援!U:U,畑地化支援・定着促進支援!DN42)/100</f>
        <v>0</v>
      </c>
      <c r="ET42" s="155" t="str">
        <f t="shared" si="61"/>
        <v>○</v>
      </c>
      <c r="EU42" s="155" t="str">
        <f t="shared" si="62"/>
        <v>○</v>
      </c>
      <c r="EV42" s="112"/>
      <c r="EW42" s="112">
        <f t="shared" si="63"/>
        <v>0</v>
      </c>
      <c r="EX42" s="112">
        <f t="shared" si="99"/>
        <v>0</v>
      </c>
      <c r="EY42" s="155" t="str">
        <f t="shared" si="64"/>
        <v>○</v>
      </c>
      <c r="EZ42" s="112"/>
      <c r="FA42" s="112"/>
      <c r="FB42" s="112"/>
      <c r="FC42" s="155" t="str">
        <f t="shared" si="65"/>
        <v>○</v>
      </c>
      <c r="FD42" s="155" t="str">
        <f t="shared" si="66"/>
        <v>○</v>
      </c>
      <c r="FE42" s="112"/>
      <c r="FF42" s="112">
        <f t="shared" si="67"/>
        <v>0</v>
      </c>
      <c r="FG42" s="112">
        <f t="shared" si="68"/>
        <v>0</v>
      </c>
      <c r="FH42" s="155" t="str">
        <f t="shared" si="69"/>
        <v>×</v>
      </c>
      <c r="FI42" s="112"/>
      <c r="FJ42" s="112">
        <f t="shared" si="70"/>
        <v>0</v>
      </c>
      <c r="FK42" s="112">
        <f t="shared" si="71"/>
        <v>0</v>
      </c>
      <c r="FL42" s="112">
        <f t="shared" si="72"/>
        <v>0</v>
      </c>
      <c r="FM42" s="112">
        <f t="shared" si="73"/>
        <v>0</v>
      </c>
      <c r="FN42" s="112">
        <f t="shared" si="74"/>
        <v>0</v>
      </c>
      <c r="FO42" s="112">
        <f t="shared" si="75"/>
        <v>0</v>
      </c>
      <c r="FP42" s="112">
        <f t="shared" si="76"/>
        <v>0</v>
      </c>
      <c r="FQ42" s="155" t="str">
        <f t="shared" si="77"/>
        <v>○</v>
      </c>
      <c r="FR42" s="112"/>
      <c r="FT42" s="128">
        <f t="shared" si="78"/>
        <v>0</v>
      </c>
      <c r="FU42" s="158">
        <f t="shared" si="79"/>
        <v>0</v>
      </c>
      <c r="FV42" s="122">
        <f t="shared" si="80"/>
        <v>0</v>
      </c>
      <c r="FW42" s="112">
        <f t="shared" si="81"/>
        <v>0</v>
      </c>
      <c r="FX42" s="112">
        <f t="shared" si="82"/>
        <v>0</v>
      </c>
      <c r="FY42" s="112">
        <f t="shared" si="83"/>
        <v>0</v>
      </c>
      <c r="FZ42" s="112">
        <f t="shared" si="84"/>
        <v>0</v>
      </c>
      <c r="GA42" s="114">
        <f t="shared" si="85"/>
        <v>0</v>
      </c>
      <c r="GB42" s="162">
        <f t="shared" si="86"/>
        <v>0</v>
      </c>
      <c r="GC42" s="122">
        <f t="shared" si="87"/>
        <v>0</v>
      </c>
      <c r="GD42" s="112">
        <f t="shared" si="88"/>
        <v>0</v>
      </c>
      <c r="GE42" s="112">
        <f t="shared" si="89"/>
        <v>0</v>
      </c>
      <c r="GF42" s="112">
        <f t="shared" si="90"/>
        <v>0</v>
      </c>
      <c r="GG42" s="114">
        <f t="shared" si="91"/>
        <v>0</v>
      </c>
      <c r="GH42" s="162">
        <f t="shared" si="92"/>
        <v>0</v>
      </c>
      <c r="GI42" s="122">
        <f t="shared" si="93"/>
        <v>0</v>
      </c>
      <c r="GJ42" s="112">
        <f t="shared" si="94"/>
        <v>0</v>
      </c>
      <c r="GK42" s="112">
        <f t="shared" si="95"/>
        <v>0</v>
      </c>
      <c r="GL42" s="112">
        <f t="shared" si="96"/>
        <v>0</v>
      </c>
    </row>
    <row r="43" spans="1:194" ht="24.95" customHeight="1" x14ac:dyDescent="0.15">
      <c r="B43" s="19" t="s">
        <v>186</v>
      </c>
      <c r="C43" s="18"/>
    </row>
    <row r="44" spans="1:194" s="15" customFormat="1" ht="24.95" customHeight="1" x14ac:dyDescent="0.15">
      <c r="A44" s="180"/>
      <c r="B44" s="20" t="s">
        <v>187</v>
      </c>
      <c r="E44" s="166"/>
      <c r="AM44"/>
      <c r="BA44"/>
      <c r="CW44"/>
      <c r="CX44"/>
      <c r="CY44"/>
      <c r="CZ44"/>
      <c r="DA44"/>
      <c r="DB44"/>
      <c r="DC44"/>
      <c r="DD44"/>
      <c r="DE44"/>
      <c r="DF44"/>
      <c r="DG44"/>
      <c r="DH44"/>
      <c r="DI44"/>
      <c r="DJ44"/>
      <c r="DK44"/>
      <c r="DL44"/>
      <c r="DM44"/>
      <c r="DN44"/>
      <c r="DO44"/>
      <c r="DP44"/>
      <c r="DQ44"/>
      <c r="DR44"/>
      <c r="DS44"/>
      <c r="FA44"/>
      <c r="FB44"/>
      <c r="FS44"/>
      <c r="GL44"/>
    </row>
    <row r="45" spans="1:194" s="21" customFormat="1" ht="48.75" customHeight="1" x14ac:dyDescent="0.15">
      <c r="A45" s="181"/>
      <c r="B45" s="450" t="s">
        <v>231</v>
      </c>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M45"/>
      <c r="BA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FA45" s="118"/>
      <c r="FB45" s="118"/>
      <c r="FS45"/>
      <c r="GL45" s="118"/>
    </row>
    <row r="46" spans="1:194" s="21" customFormat="1" ht="24.95" customHeight="1" x14ac:dyDescent="0.15">
      <c r="A46" s="181"/>
      <c r="B46" s="20" t="s">
        <v>232</v>
      </c>
      <c r="E46" s="167"/>
      <c r="AM46"/>
      <c r="BA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FA46" s="118"/>
      <c r="FB46" s="118"/>
      <c r="FS46"/>
      <c r="GL46" s="118"/>
    </row>
    <row r="47" spans="1:194" s="21" customFormat="1" ht="25.15" customHeight="1" x14ac:dyDescent="0.15">
      <c r="A47" s="181"/>
      <c r="B47" s="450" t="s">
        <v>233</v>
      </c>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M47"/>
      <c r="BA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FA47" s="118"/>
      <c r="FB47" s="118"/>
      <c r="FS47"/>
      <c r="GL47" s="118"/>
    </row>
    <row r="48" spans="1:194" s="118" customFormat="1" ht="24.95" customHeight="1" x14ac:dyDescent="0.15">
      <c r="A48" s="182"/>
      <c r="B48" s="20" t="s">
        <v>240</v>
      </c>
      <c r="E48" s="168"/>
      <c r="AM48"/>
      <c r="FS48"/>
    </row>
    <row r="49" spans="1:175" s="118" customFormat="1" ht="24.95" customHeight="1" x14ac:dyDescent="0.15">
      <c r="A49" s="182"/>
      <c r="B49" s="20" t="s">
        <v>188</v>
      </c>
      <c r="E49" s="168"/>
      <c r="AM49"/>
      <c r="FS49"/>
    </row>
    <row r="50" spans="1:175" s="118" customFormat="1" ht="24.95" customHeight="1" x14ac:dyDescent="0.15">
      <c r="A50" s="182"/>
      <c r="B50" s="224" t="s">
        <v>235</v>
      </c>
      <c r="E50" s="168"/>
      <c r="AM50"/>
      <c r="FS50"/>
    </row>
    <row r="51" spans="1:175" s="118" customFormat="1" ht="24.95" customHeight="1" x14ac:dyDescent="0.15">
      <c r="A51" s="182"/>
      <c r="B51" s="21" t="s">
        <v>236</v>
      </c>
      <c r="E51" s="168"/>
      <c r="AM51"/>
      <c r="FS51"/>
    </row>
    <row r="52" spans="1:175" s="118" customFormat="1" ht="24.95" customHeight="1" x14ac:dyDescent="0.15">
      <c r="A52" s="182"/>
      <c r="B52" s="21" t="s">
        <v>237</v>
      </c>
      <c r="E52" s="168"/>
      <c r="AM52"/>
      <c r="FS52"/>
    </row>
    <row r="53" spans="1:175" s="118" customFormat="1" ht="24.95" customHeight="1" x14ac:dyDescent="0.15">
      <c r="A53" s="182"/>
      <c r="B53" s="21" t="s">
        <v>238</v>
      </c>
      <c r="E53" s="168"/>
      <c r="AM53"/>
      <c r="FS53"/>
    </row>
    <row r="54" spans="1:175" s="118" customFormat="1" ht="24.95" customHeight="1" x14ac:dyDescent="0.15">
      <c r="A54" s="182"/>
      <c r="B54" s="21" t="s">
        <v>189</v>
      </c>
      <c r="E54" s="168"/>
      <c r="AM54"/>
      <c r="FS54"/>
    </row>
    <row r="55" spans="1:175" s="118" customFormat="1" ht="24.95" customHeight="1" x14ac:dyDescent="0.15">
      <c r="A55" s="182"/>
      <c r="B55" s="21" t="s">
        <v>190</v>
      </c>
      <c r="E55" s="168"/>
      <c r="AM55"/>
      <c r="FS55"/>
    </row>
    <row r="56" spans="1:175" s="118" customFormat="1" ht="48" customHeight="1" x14ac:dyDescent="0.15">
      <c r="A56" s="182"/>
      <c r="B56" s="450" t="s">
        <v>191</v>
      </c>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M56"/>
      <c r="FS56"/>
    </row>
    <row r="57" spans="1:175" s="118" customFormat="1" ht="24.95" customHeight="1" x14ac:dyDescent="0.15">
      <c r="A57" s="182"/>
      <c r="B57" s="21" t="s">
        <v>234</v>
      </c>
      <c r="E57" s="168"/>
      <c r="AM57"/>
      <c r="FS57"/>
    </row>
    <row r="58" spans="1:175" s="118" customFormat="1" ht="24.95" customHeight="1" x14ac:dyDescent="0.15">
      <c r="A58" s="182"/>
      <c r="B58" s="21"/>
      <c r="E58" s="168"/>
      <c r="AM58"/>
      <c r="FS58"/>
    </row>
  </sheetData>
  <mergeCells count="190">
    <mergeCell ref="B56:AF56"/>
    <mergeCell ref="CU8:CU9"/>
    <mergeCell ref="BE6:CF6"/>
    <mergeCell ref="CG6:CU6"/>
    <mergeCell ref="CN8:CN9"/>
    <mergeCell ref="CO8:CO9"/>
    <mergeCell ref="CP8:CP9"/>
    <mergeCell ref="CQ8:CQ9"/>
    <mergeCell ref="CR8:CR9"/>
    <mergeCell ref="CI8:CI9"/>
    <mergeCell ref="CJ8:CJ9"/>
    <mergeCell ref="CK8:CK9"/>
    <mergeCell ref="CL8:CL9"/>
    <mergeCell ref="CM8:CM9"/>
    <mergeCell ref="CC8:CD8"/>
    <mergeCell ref="CE8:CE9"/>
    <mergeCell ref="CF8:CF9"/>
    <mergeCell ref="CG8:CG9"/>
    <mergeCell ref="BE7:BU7"/>
    <mergeCell ref="BV7:CD7"/>
    <mergeCell ref="CE7:CF7"/>
    <mergeCell ref="BP8:BQ8"/>
    <mergeCell ref="CG7:CO7"/>
    <mergeCell ref="CP7:CT7"/>
    <mergeCell ref="CS8:CS9"/>
    <mergeCell ref="B45:AE45"/>
    <mergeCell ref="B47:AE47"/>
    <mergeCell ref="AX5:AX9"/>
    <mergeCell ref="AH6:AL6"/>
    <mergeCell ref="AH7:AH8"/>
    <mergeCell ref="AI7:AJ7"/>
    <mergeCell ref="AK7:AL7"/>
    <mergeCell ref="J7:J9"/>
    <mergeCell ref="K5:T5"/>
    <mergeCell ref="U5:AC5"/>
    <mergeCell ref="AW5:AW9"/>
    <mergeCell ref="AO6:AT6"/>
    <mergeCell ref="AO7:AO9"/>
    <mergeCell ref="AP8:AP9"/>
    <mergeCell ref="AQ8:AQ9"/>
    <mergeCell ref="AR8:AR9"/>
    <mergeCell ref="L8:L9"/>
    <mergeCell ref="Q8:Q9"/>
    <mergeCell ref="U6:AC6"/>
    <mergeCell ref="U7:U9"/>
    <mergeCell ref="V7:V9"/>
    <mergeCell ref="AA7:AA9"/>
    <mergeCell ref="X7:X9"/>
    <mergeCell ref="Y7:Y9"/>
    <mergeCell ref="BB5:BB9"/>
    <mergeCell ref="B5:B9"/>
    <mergeCell ref="C5:C9"/>
    <mergeCell ref="D5:D9"/>
    <mergeCell ref="E5:E9"/>
    <mergeCell ref="H5:J5"/>
    <mergeCell ref="H6:J6"/>
    <mergeCell ref="H7:H9"/>
    <mergeCell ref="W7:W9"/>
    <mergeCell ref="AB7:AB9"/>
    <mergeCell ref="K6:T6"/>
    <mergeCell ref="M8:M9"/>
    <mergeCell ref="I7:I9"/>
    <mergeCell ref="L7:N7"/>
    <mergeCell ref="N8:N9"/>
    <mergeCell ref="O7:S7"/>
    <mergeCell ref="P8:P9"/>
    <mergeCell ref="F5:G5"/>
    <mergeCell ref="F6:F9"/>
    <mergeCell ref="G6:G9"/>
    <mergeCell ref="Z7:Z9"/>
    <mergeCell ref="FD8:FD9"/>
    <mergeCell ref="AU6:AV6"/>
    <mergeCell ref="AU7:AU9"/>
    <mergeCell ref="GE7:GG7"/>
    <mergeCell ref="FX7:GA7"/>
    <mergeCell ref="FT6:FT9"/>
    <mergeCell ref="FT5:GL5"/>
    <mergeCell ref="T7:T9"/>
    <mergeCell ref="K7:K9"/>
    <mergeCell ref="O8:O9"/>
    <mergeCell ref="R8:R9"/>
    <mergeCell ref="S8:S9"/>
    <mergeCell ref="AC7:AC9"/>
    <mergeCell ref="AD5:AD9"/>
    <mergeCell ref="GH7:GH8"/>
    <mergeCell ref="AF5:AF9"/>
    <mergeCell ref="AT8:AT9"/>
    <mergeCell ref="AS8:AS9"/>
    <mergeCell ref="AE5:AE9"/>
    <mergeCell ref="AH5:AL5"/>
    <mergeCell ref="AN6:AN9"/>
    <mergeCell ref="DS7:DS9"/>
    <mergeCell ref="DQ7:DQ9"/>
    <mergeCell ref="DR8:DR9"/>
    <mergeCell ref="DO8:DO9"/>
    <mergeCell ref="AZ5:AZ9"/>
    <mergeCell ref="GI7:GJ7"/>
    <mergeCell ref="GK7:GL7"/>
    <mergeCell ref="GH6:GL6"/>
    <mergeCell ref="GB7:GB8"/>
    <mergeCell ref="FV7:FW7"/>
    <mergeCell ref="GC7:GD7"/>
    <mergeCell ref="FU6:GA6"/>
    <mergeCell ref="GB6:GG6"/>
    <mergeCell ref="FU7:FU8"/>
    <mergeCell ref="FA7:FA8"/>
    <mergeCell ref="FB7:FB8"/>
    <mergeCell ref="FA6:FE6"/>
    <mergeCell ref="FE7:FE9"/>
    <mergeCell ref="FJ6:FR6"/>
    <mergeCell ref="EA6:EM6"/>
    <mergeCell ref="DT6:DZ6"/>
    <mergeCell ref="EN6:EV6"/>
    <mergeCell ref="FJ7:FL7"/>
    <mergeCell ref="FM7:FP7"/>
    <mergeCell ref="FR7:FR9"/>
    <mergeCell ref="FQ8:FQ9"/>
    <mergeCell ref="FC8:FC9"/>
    <mergeCell ref="DZ7:DZ9"/>
    <mergeCell ref="BN8:BO8"/>
    <mergeCell ref="BT8:BU8"/>
    <mergeCell ref="CH8:CH9"/>
    <mergeCell ref="CV6:CY6"/>
    <mergeCell ref="CZ6:DL6"/>
    <mergeCell ref="CX7:CY7"/>
    <mergeCell ref="EM7:EM9"/>
    <mergeCell ref="EI8:EI9"/>
    <mergeCell ref="EJ8:EJ9"/>
    <mergeCell ref="DT7:DU7"/>
    <mergeCell ref="DD8:DD9"/>
    <mergeCell ref="DE8:DE9"/>
    <mergeCell ref="DF8:DF9"/>
    <mergeCell ref="DG8:DG9"/>
    <mergeCell ref="DH8:DH9"/>
    <mergeCell ref="DI8:DI9"/>
    <mergeCell ref="DJ8:DJ9"/>
    <mergeCell ref="DK8:DK9"/>
    <mergeCell ref="CZ7:DG7"/>
    <mergeCell ref="DH7:DK7"/>
    <mergeCell ref="DL7:DL9"/>
    <mergeCell ref="DC8:DC9"/>
    <mergeCell ref="DN7:DN9"/>
    <mergeCell ref="BC5:DL5"/>
    <mergeCell ref="B3:AD3"/>
    <mergeCell ref="AV7:AV9"/>
    <mergeCell ref="AN5:AV5"/>
    <mergeCell ref="FC7:FD7"/>
    <mergeCell ref="CV7:CW7"/>
    <mergeCell ref="EN7:EP7"/>
    <mergeCell ref="EQ7:ES7"/>
    <mergeCell ref="ET8:ET9"/>
    <mergeCell ref="BC7:BC9"/>
    <mergeCell ref="BD7:BD9"/>
    <mergeCell ref="BF8:BG8"/>
    <mergeCell ref="BH8:BI8"/>
    <mergeCell ref="BJ8:BK8"/>
    <mergeCell ref="CZ8:CZ9"/>
    <mergeCell ref="DA8:DA9"/>
    <mergeCell ref="DB8:DB9"/>
    <mergeCell ref="EU8:EU9"/>
    <mergeCell ref="ET7:EU7"/>
    <mergeCell ref="EV7:EV9"/>
    <mergeCell ref="DV7:DW7"/>
    <mergeCell ref="DX7:DY7"/>
    <mergeCell ref="DX8:DX9"/>
    <mergeCell ref="DY8:DY9"/>
    <mergeCell ref="DN5:FR5"/>
    <mergeCell ref="DP7:DP9"/>
    <mergeCell ref="DN6:DP6"/>
    <mergeCell ref="EW7:EW8"/>
    <mergeCell ref="EX7:EX8"/>
    <mergeCell ref="EZ7:EZ9"/>
    <mergeCell ref="EY8:EY9"/>
    <mergeCell ref="EW6:EZ6"/>
    <mergeCell ref="BC6:BD6"/>
    <mergeCell ref="FF7:FG7"/>
    <mergeCell ref="FH8:FH9"/>
    <mergeCell ref="FI7:FI9"/>
    <mergeCell ref="FF6:FI6"/>
    <mergeCell ref="EA7:ED7"/>
    <mergeCell ref="EE7:EH7"/>
    <mergeCell ref="EI7:EL7"/>
    <mergeCell ref="EK8:EK9"/>
    <mergeCell ref="EL8:EL9"/>
    <mergeCell ref="CT8:CT9"/>
    <mergeCell ref="BW8:BX8"/>
    <mergeCell ref="BY8:BZ8"/>
    <mergeCell ref="CA8:CB8"/>
    <mergeCell ref="BL8:BM8"/>
    <mergeCell ref="BR8:BS8"/>
  </mergeCells>
  <phoneticPr fontId="4"/>
  <conditionalFormatting sqref="FQ10:FQ42">
    <cfRule type="notContainsText" dxfId="12" priority="10" operator="notContains" text="○">
      <formula>ISERROR(SEARCH("○",FQ10))</formula>
    </cfRule>
  </conditionalFormatting>
  <conditionalFormatting sqref="FH10:FH42">
    <cfRule type="notContainsText" dxfId="11" priority="9" operator="notContains" text="○">
      <formula>ISERROR(SEARCH("○",FH10))</formula>
    </cfRule>
  </conditionalFormatting>
  <conditionalFormatting sqref="FC10:FD42">
    <cfRule type="notContainsText" dxfId="10" priority="8" operator="notContains" text="○">
      <formula>ISERROR(SEARCH("○",FC10))</formula>
    </cfRule>
  </conditionalFormatting>
  <conditionalFormatting sqref="EY10:EY42">
    <cfRule type="notContainsText" dxfId="9" priority="7" operator="notContains" text="○">
      <formula>ISERROR(SEARCH("○",EY10))</formula>
    </cfRule>
  </conditionalFormatting>
  <conditionalFormatting sqref="ET10:EU42">
    <cfRule type="notContainsText" dxfId="8" priority="6" operator="notContains" text="○">
      <formula>ISERROR(SEARCH("○",ET10))</formula>
    </cfRule>
  </conditionalFormatting>
  <conditionalFormatting sqref="EI10:EI42 EK10:EK42">
    <cfRule type="notContainsText" dxfId="7" priority="5" operator="notContains" text="○">
      <formula>ISERROR(SEARCH("○",EI10))</formula>
    </cfRule>
  </conditionalFormatting>
  <conditionalFormatting sqref="DX10:DY42">
    <cfRule type="notContainsText" dxfId="6" priority="4" operator="notContains" text="○">
      <formula>ISERROR(SEARCH("○",DX10))</formula>
    </cfRule>
  </conditionalFormatting>
  <conditionalFormatting sqref="DR10:DR42">
    <cfRule type="notContainsText" dxfId="5" priority="3" operator="notContains" text="○">
      <formula>ISERROR(SEARCH("○",DR10))</formula>
    </cfRule>
  </conditionalFormatting>
  <conditionalFormatting sqref="DO10:DO42">
    <cfRule type="notContainsText" dxfId="4" priority="2" operator="notContains" text="○">
      <formula>ISERROR(SEARCH("○",DO10))</formula>
    </cfRule>
  </conditionalFormatting>
  <conditionalFormatting sqref="A10:A42">
    <cfRule type="notContainsText" dxfId="3" priority="1" operator="notContains" text="○">
      <formula>ISERROR(SEARCH("○",A10))</formula>
    </cfRule>
  </conditionalFormatting>
  <dataValidations count="1">
    <dataValidation type="custom" allowBlank="1" showInputMessage="1" showErrorMessage="1" sqref="E10:E13 E15:E42" xr:uid="{DAC8552A-B1D0-4451-8040-581E1DA9E9E5}">
      <formula1>ISTEXT(E10)</formula1>
    </dataValidation>
  </dataValidations>
  <printOptions horizontalCentered="1"/>
  <pageMargins left="0.2" right="0.2" top="0.43307086614173229" bottom="0.35433070866141736" header="0.31496062992125984" footer="0.31496062992125984"/>
  <extLst>
    <ext xmlns:x14="http://schemas.microsoft.com/office/spreadsheetml/2009/9/main" uri="{CCE6A557-97BC-4b89-ADB6-D9C93CAAB3DF}">
      <x14:dataValidations xmlns:xm="http://schemas.microsoft.com/office/excel/2006/main" count="3">
        <x14:dataValidation type="custom" showInputMessage="1" showErrorMessage="1" xr:uid="{5F48236D-53F3-49B8-AF8A-37E3842ADB05}">
          <x14:formula1>
            <xm:f>入力規制!$C$1="○"</xm:f>
          </x14:formula1>
          <xm:sqref>H10:H42 K10:L42 O10:O42 U10:U42 AH10:AH42 AN10:AV42 CZ10:DL42 CP10:CP42 CG10:CG42 BV10:BV42 BC10:BE42 DN10:DO42 DQ10:DR42 DT10:DY42 EA10:EL42 EN10:EU42 EW10:EY42 FC10:FD42 FF10:FH42 FJ10:FQ42 FT10:GL42 AE10:AF42</xm:sqref>
        </x14:dataValidation>
        <x14:dataValidation type="list" allowBlank="1" showInputMessage="1" showErrorMessage="1" xr:uid="{CE9C5CBB-09C9-4B0B-B729-B39E3D6724C6}">
          <x14:formula1>
            <xm:f>入力規制!$A$1:$A$2</xm:f>
          </x14:formula1>
          <xm:sqref>T10:T42 AD10:AD42 AW10:AX42</xm:sqref>
        </x14:dataValidation>
        <x14:dataValidation type="list" allowBlank="1" showInputMessage="1" showErrorMessage="1" xr:uid="{2F736BBB-1617-4F80-8F5C-4FF620AFD1BD}">
          <x14:formula1>
            <xm:f>入力規制!$B$1:$B$2</xm:f>
          </x14:formula1>
          <xm:sqref>AZ10:AZ42 BB10:BB42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AB3-CFD5-45E7-AD8A-DDB05D953DBC}">
  <sheetPr>
    <pageSetUpPr fitToPage="1"/>
  </sheetPr>
  <dimension ref="A3:L14"/>
  <sheetViews>
    <sheetView view="pageBreakPreview" zoomScale="59" zoomScaleNormal="59" zoomScaleSheetLayoutView="59" workbookViewId="0">
      <selection activeCell="A13" sqref="A13:L13"/>
    </sheetView>
  </sheetViews>
  <sheetFormatPr defaultRowHeight="13.5" x14ac:dyDescent="0.15"/>
  <cols>
    <col min="1" max="1" width="20.7109375" style="542" customWidth="1"/>
    <col min="2" max="2" width="24.7109375" style="542" customWidth="1"/>
    <col min="3" max="3" width="44.5703125" style="542" customWidth="1"/>
    <col min="4" max="4" width="38.140625" style="542" customWidth="1"/>
    <col min="5" max="5" width="16.28515625" style="542" customWidth="1"/>
    <col min="6" max="6" width="37.7109375" style="542" customWidth="1"/>
    <col min="7" max="7" width="16" style="542" customWidth="1"/>
    <col min="8" max="8" width="37.7109375" style="542" customWidth="1"/>
    <col min="9" max="9" width="17.42578125" style="542" customWidth="1"/>
    <col min="10" max="10" width="37.7109375" style="542" customWidth="1"/>
    <col min="11" max="11" width="13.5703125" style="542" customWidth="1"/>
    <col min="12" max="12" width="37.7109375" style="542" customWidth="1"/>
    <col min="13" max="13" width="5" style="542" customWidth="1"/>
    <col min="14" max="16384" width="9.140625" style="542"/>
  </cols>
  <sheetData>
    <row r="3" spans="1:12" ht="40.5" customHeight="1" x14ac:dyDescent="0.15">
      <c r="E3" s="543" t="s">
        <v>244</v>
      </c>
    </row>
    <row r="4" spans="1:12" ht="18.75" x14ac:dyDescent="0.15">
      <c r="C4" s="544"/>
      <c r="J4" s="545"/>
      <c r="K4" s="545"/>
      <c r="L4" s="545"/>
    </row>
    <row r="5" spans="1:12" ht="32.25" customHeight="1" thickBot="1" x14ac:dyDescent="0.2">
      <c r="C5" s="546"/>
    </row>
    <row r="6" spans="1:12" s="552" customFormat="1" ht="18.75" customHeight="1" thickBot="1" x14ac:dyDescent="0.2">
      <c r="A6" s="547" t="s">
        <v>245</v>
      </c>
      <c r="B6" s="547" t="s">
        <v>246</v>
      </c>
      <c r="C6" s="548" t="s">
        <v>247</v>
      </c>
      <c r="D6" s="549" t="s">
        <v>248</v>
      </c>
      <c r="E6" s="550"/>
      <c r="F6" s="550"/>
      <c r="G6" s="550"/>
      <c r="H6" s="550"/>
      <c r="I6" s="550"/>
      <c r="J6" s="550"/>
      <c r="K6" s="550"/>
      <c r="L6" s="551"/>
    </row>
    <row r="7" spans="1:12" s="556" customFormat="1" ht="67.5" customHeight="1" thickBot="1" x14ac:dyDescent="0.2">
      <c r="A7" s="547"/>
      <c r="B7" s="547"/>
      <c r="C7" s="548"/>
      <c r="D7" s="547"/>
      <c r="E7" s="553" t="s">
        <v>249</v>
      </c>
      <c r="F7" s="554"/>
      <c r="G7" s="553" t="s">
        <v>250</v>
      </c>
      <c r="H7" s="554"/>
      <c r="I7" s="553" t="s">
        <v>251</v>
      </c>
      <c r="J7" s="554"/>
      <c r="K7" s="553" t="s">
        <v>252</v>
      </c>
      <c r="L7" s="555"/>
    </row>
    <row r="8" spans="1:12" s="556" customFormat="1" ht="65.25" customHeight="1" thickBot="1" x14ac:dyDescent="0.2">
      <c r="A8" s="547"/>
      <c r="B8" s="547"/>
      <c r="C8" s="548"/>
      <c r="D8" s="547"/>
      <c r="E8" s="557" t="s">
        <v>253</v>
      </c>
      <c r="F8" s="558" t="s">
        <v>254</v>
      </c>
      <c r="G8" s="557" t="s">
        <v>253</v>
      </c>
      <c r="H8" s="558" t="s">
        <v>254</v>
      </c>
      <c r="I8" s="557" t="s">
        <v>253</v>
      </c>
      <c r="J8" s="558" t="s">
        <v>254</v>
      </c>
      <c r="K8" s="557" t="s">
        <v>253</v>
      </c>
      <c r="L8" s="558" t="s">
        <v>254</v>
      </c>
    </row>
    <row r="9" spans="1:12" s="552" customFormat="1" ht="39.950000000000003" customHeight="1" thickBot="1" x14ac:dyDescent="0.2">
      <c r="A9" s="559" t="s">
        <v>255</v>
      </c>
      <c r="B9" s="559"/>
      <c r="C9" s="559" t="s">
        <v>256</v>
      </c>
      <c r="D9" s="559"/>
      <c r="E9" s="560"/>
      <c r="F9" s="561"/>
      <c r="G9" s="560"/>
      <c r="H9" s="561"/>
      <c r="I9" s="560"/>
      <c r="J9" s="561"/>
      <c r="K9" s="560"/>
      <c r="L9" s="561"/>
    </row>
    <row r="10" spans="1:12" s="552" customFormat="1" ht="39.950000000000003" customHeight="1" thickBot="1" x14ac:dyDescent="0.2">
      <c r="A10" s="559" t="s">
        <v>255</v>
      </c>
      <c r="B10" s="559"/>
      <c r="C10" s="559" t="s">
        <v>256</v>
      </c>
      <c r="D10" s="559"/>
      <c r="E10" s="562"/>
      <c r="F10" s="563"/>
      <c r="G10" s="562"/>
      <c r="H10" s="563"/>
      <c r="I10" s="562"/>
      <c r="J10" s="563"/>
      <c r="K10" s="560"/>
      <c r="L10" s="561"/>
    </row>
    <row r="11" spans="1:12" s="552" customFormat="1" ht="39.950000000000003" customHeight="1" thickBot="1" x14ac:dyDescent="0.2">
      <c r="A11" s="559" t="s">
        <v>255</v>
      </c>
      <c r="B11" s="559"/>
      <c r="C11" s="559" t="s">
        <v>256</v>
      </c>
      <c r="D11" s="559"/>
      <c r="E11" s="560"/>
      <c r="F11" s="561"/>
      <c r="G11" s="564"/>
      <c r="H11" s="565"/>
      <c r="I11" s="560"/>
      <c r="J11" s="561"/>
      <c r="K11" s="564"/>
      <c r="L11" s="565"/>
    </row>
    <row r="12" spans="1:12" ht="36.75" customHeight="1" x14ac:dyDescent="0.15">
      <c r="A12" s="566" t="s">
        <v>257</v>
      </c>
    </row>
    <row r="13" spans="1:12" ht="44.25" customHeight="1" x14ac:dyDescent="0.15">
      <c r="A13" s="567" t="s">
        <v>258</v>
      </c>
      <c r="B13" s="567"/>
      <c r="C13" s="567"/>
      <c r="D13" s="567"/>
      <c r="E13" s="567"/>
      <c r="F13" s="567"/>
      <c r="G13" s="567"/>
      <c r="H13" s="567"/>
      <c r="I13" s="567"/>
      <c r="J13" s="567"/>
      <c r="K13" s="567"/>
      <c r="L13" s="567"/>
    </row>
    <row r="14" spans="1:12" ht="44.25" customHeight="1" x14ac:dyDescent="0.15">
      <c r="A14" s="567" t="s">
        <v>259</v>
      </c>
      <c r="B14" s="567"/>
      <c r="C14" s="567"/>
      <c r="D14" s="567"/>
      <c r="E14" s="567"/>
      <c r="F14" s="567"/>
      <c r="G14" s="567"/>
      <c r="H14" s="567"/>
      <c r="I14" s="567"/>
      <c r="J14" s="567"/>
      <c r="K14" s="567"/>
      <c r="L14" s="567"/>
    </row>
  </sheetData>
  <mergeCells count="12">
    <mergeCell ref="A13:L13"/>
    <mergeCell ref="A14:L14"/>
    <mergeCell ref="J4:L4"/>
    <mergeCell ref="A6:A8"/>
    <mergeCell ref="B6:B8"/>
    <mergeCell ref="C6:C8"/>
    <mergeCell ref="D6:D8"/>
    <mergeCell ref="E6:L6"/>
    <mergeCell ref="E7:F7"/>
    <mergeCell ref="G7:H7"/>
    <mergeCell ref="I7:J7"/>
    <mergeCell ref="K7:L7"/>
  </mergeCells>
  <phoneticPr fontId="4"/>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15D5-3BCF-4FF3-927C-92C2580F468F}">
  <sheetPr>
    <pageSetUpPr fitToPage="1"/>
  </sheetPr>
  <dimension ref="A1:AN82"/>
  <sheetViews>
    <sheetView view="pageBreakPreview" topLeftCell="D2" zoomScale="75" zoomScaleNormal="100" zoomScaleSheetLayoutView="75" workbookViewId="0">
      <selection activeCell="I3" sqref="I3"/>
    </sheetView>
  </sheetViews>
  <sheetFormatPr defaultColWidth="10.28515625" defaultRowHeight="13.5" x14ac:dyDescent="0.15"/>
  <cols>
    <col min="1" max="1" width="16.140625" style="27" customWidth="1"/>
    <col min="2" max="2" width="22.5703125" style="27" customWidth="1"/>
    <col min="3" max="3" width="37.7109375" style="28" customWidth="1"/>
    <col min="4" max="4" width="32.140625" style="29" customWidth="1"/>
    <col min="5" max="5" width="41.140625" style="27" customWidth="1"/>
    <col min="6" max="6" width="25.85546875" style="27" customWidth="1"/>
    <col min="7" max="7" width="32.42578125" style="27" customWidth="1"/>
    <col min="8" max="8" width="20.140625" style="27" customWidth="1"/>
    <col min="9" max="9" width="35.85546875" style="27" customWidth="1"/>
    <col min="10" max="11" width="11.140625" style="27" customWidth="1"/>
    <col min="12" max="12" width="20.140625" style="33" customWidth="1"/>
    <col min="13" max="13" width="20.140625" style="27" customWidth="1"/>
    <col min="14" max="14" width="20.140625" style="46" customWidth="1"/>
    <col min="15" max="17" width="20.140625" style="27" customWidth="1"/>
    <col min="18" max="18" width="24.85546875" style="27" customWidth="1"/>
    <col min="19" max="19" width="22.85546875" style="27" customWidth="1"/>
    <col min="20" max="20" width="22.85546875" style="30" customWidth="1"/>
    <col min="21" max="21" width="39.140625" style="27" customWidth="1"/>
    <col min="22" max="22" width="37.7109375" style="27" customWidth="1"/>
    <col min="23" max="23" width="10.28515625" style="27"/>
    <col min="24" max="24" width="16.85546875" style="27" customWidth="1"/>
    <col min="25" max="25" width="15.28515625" style="30" customWidth="1"/>
    <col min="26" max="16384" width="10.28515625" style="27"/>
  </cols>
  <sheetData>
    <row r="1" spans="1:40" ht="26.25" customHeight="1" x14ac:dyDescent="0.15">
      <c r="A1" s="173" t="s">
        <v>192</v>
      </c>
    </row>
    <row r="2" spans="1:40" s="225" customFormat="1" ht="33" customHeight="1" x14ac:dyDescent="0.15">
      <c r="C2" s="226"/>
      <c r="D2" s="227"/>
      <c r="J2" s="228"/>
      <c r="K2" s="228"/>
      <c r="L2" s="229"/>
      <c r="M2" s="228"/>
      <c r="Q2" s="228"/>
      <c r="R2" s="230"/>
      <c r="S2" s="228"/>
      <c r="T2" s="231"/>
      <c r="U2" s="228"/>
      <c r="Y2" s="232"/>
    </row>
    <row r="3" spans="1:40" ht="21" customHeight="1" x14ac:dyDescent="0.15">
      <c r="J3" s="31" t="s">
        <v>193</v>
      </c>
      <c r="K3" s="32"/>
      <c r="M3" s="32"/>
      <c r="N3" s="32"/>
      <c r="O3" s="32"/>
      <c r="P3" s="32"/>
      <c r="Q3" s="32"/>
      <c r="R3" s="32"/>
      <c r="S3" s="32"/>
      <c r="U3" s="32"/>
    </row>
    <row r="4" spans="1:40" ht="14.25" customHeight="1" x14ac:dyDescent="0.15">
      <c r="C4" s="34"/>
      <c r="D4" s="35"/>
      <c r="J4" s="36"/>
      <c r="K4" s="36"/>
      <c r="M4" s="36"/>
      <c r="N4" s="36"/>
      <c r="O4" s="36"/>
      <c r="P4" s="36"/>
      <c r="Q4" s="36"/>
      <c r="R4" s="36"/>
      <c r="S4" s="36"/>
      <c r="U4" s="36"/>
    </row>
    <row r="5" spans="1:40" ht="21" customHeight="1" thickBot="1" x14ac:dyDescent="0.2">
      <c r="H5" s="32"/>
      <c r="I5" s="32"/>
      <c r="J5" s="32"/>
      <c r="K5" s="32"/>
      <c r="M5" s="32"/>
      <c r="N5" s="28" t="s">
        <v>4</v>
      </c>
      <c r="O5" s="28" t="s">
        <v>4</v>
      </c>
      <c r="P5" s="28" t="s">
        <v>4</v>
      </c>
      <c r="Q5" s="28" t="s">
        <v>4</v>
      </c>
      <c r="R5" s="28" t="s">
        <v>4</v>
      </c>
      <c r="S5" s="28" t="s">
        <v>4</v>
      </c>
      <c r="T5" s="28" t="s">
        <v>4</v>
      </c>
      <c r="U5" s="28" t="s">
        <v>4</v>
      </c>
      <c r="X5" s="37"/>
    </row>
    <row r="6" spans="1:40" ht="23.25" customHeight="1" thickBot="1" x14ac:dyDescent="0.2">
      <c r="A6" s="508" t="s">
        <v>194</v>
      </c>
      <c r="B6" s="509"/>
      <c r="C6" s="509"/>
      <c r="D6" s="509"/>
      <c r="E6" s="509"/>
      <c r="F6" s="509"/>
      <c r="G6" s="509"/>
      <c r="H6" s="510"/>
      <c r="I6" s="503" t="s">
        <v>195</v>
      </c>
      <c r="J6" s="504"/>
      <c r="K6" s="504"/>
      <c r="L6" s="504"/>
      <c r="M6" s="504"/>
      <c r="N6" s="504"/>
      <c r="O6" s="504"/>
      <c r="P6" s="504"/>
      <c r="Q6" s="505"/>
      <c r="R6" s="523" t="s">
        <v>196</v>
      </c>
      <c r="S6" s="524"/>
      <c r="T6" s="177" t="s">
        <v>20</v>
      </c>
      <c r="U6" s="494" t="s">
        <v>197</v>
      </c>
    </row>
    <row r="7" spans="1:40" ht="22.5" customHeight="1" x14ac:dyDescent="0.15">
      <c r="A7" s="511" t="s">
        <v>198</v>
      </c>
      <c r="B7" s="500" t="s">
        <v>6</v>
      </c>
      <c r="C7" s="525" t="s">
        <v>199</v>
      </c>
      <c r="D7" s="527" t="s">
        <v>200</v>
      </c>
      <c r="E7" s="529" t="s">
        <v>201</v>
      </c>
      <c r="F7" s="538" t="s">
        <v>202</v>
      </c>
      <c r="G7" s="539"/>
      <c r="H7" s="531" t="s">
        <v>203</v>
      </c>
      <c r="I7" s="506" t="s">
        <v>204</v>
      </c>
      <c r="J7" s="533" t="s">
        <v>205</v>
      </c>
      <c r="K7" s="534"/>
      <c r="L7" s="535" t="s">
        <v>206</v>
      </c>
      <c r="M7" s="513" t="s">
        <v>207</v>
      </c>
      <c r="N7" s="515" t="s">
        <v>208</v>
      </c>
      <c r="O7" s="515"/>
      <c r="P7" s="515" t="s">
        <v>209</v>
      </c>
      <c r="Q7" s="516"/>
      <c r="R7" s="64" t="s">
        <v>208</v>
      </c>
      <c r="S7" s="38" t="s">
        <v>209</v>
      </c>
      <c r="T7" s="490" t="s">
        <v>210</v>
      </c>
      <c r="U7" s="495"/>
    </row>
    <row r="8" spans="1:40" ht="15.75" customHeight="1" x14ac:dyDescent="0.15">
      <c r="A8" s="512"/>
      <c r="B8" s="501"/>
      <c r="C8" s="526"/>
      <c r="D8" s="528"/>
      <c r="E8" s="530"/>
      <c r="F8" s="530" t="s">
        <v>211</v>
      </c>
      <c r="G8" s="530" t="s">
        <v>212</v>
      </c>
      <c r="H8" s="532"/>
      <c r="I8" s="507"/>
      <c r="J8" s="517" t="s">
        <v>213</v>
      </c>
      <c r="K8" s="519" t="s">
        <v>214</v>
      </c>
      <c r="L8" s="536"/>
      <c r="M8" s="514"/>
      <c r="N8" s="521" t="s">
        <v>215</v>
      </c>
      <c r="O8" s="540" t="s">
        <v>216</v>
      </c>
      <c r="P8" s="521" t="s">
        <v>215</v>
      </c>
      <c r="Q8" s="522" t="s">
        <v>216</v>
      </c>
      <c r="R8" s="496" t="s">
        <v>215</v>
      </c>
      <c r="S8" s="498" t="s">
        <v>215</v>
      </c>
      <c r="T8" s="491"/>
      <c r="U8" s="495"/>
    </row>
    <row r="9" spans="1:40" ht="24" customHeight="1" x14ac:dyDescent="0.15">
      <c r="A9" s="512"/>
      <c r="B9" s="502"/>
      <c r="C9" s="526"/>
      <c r="D9" s="528"/>
      <c r="E9" s="530"/>
      <c r="F9" s="537"/>
      <c r="G9" s="537"/>
      <c r="H9" s="532"/>
      <c r="I9" s="507"/>
      <c r="J9" s="518"/>
      <c r="K9" s="520"/>
      <c r="L9" s="536"/>
      <c r="M9" s="514"/>
      <c r="N9" s="507"/>
      <c r="O9" s="541"/>
      <c r="P9" s="507"/>
      <c r="Q9" s="514"/>
      <c r="R9" s="497"/>
      <c r="S9" s="499"/>
      <c r="T9" s="492"/>
      <c r="U9" s="495"/>
      <c r="V9"/>
    </row>
    <row r="10" spans="1:40" ht="24.95" customHeight="1" x14ac:dyDescent="0.15">
      <c r="A10" s="60"/>
      <c r="B10" s="50"/>
      <c r="C10" s="59"/>
      <c r="D10" s="47"/>
      <c r="E10" s="50"/>
      <c r="F10" s="152"/>
      <c r="G10" s="152"/>
      <c r="H10" s="48"/>
      <c r="I10" s="53"/>
      <c r="J10" s="42"/>
      <c r="K10" s="42"/>
      <c r="L10" s="56"/>
      <c r="M10" s="40"/>
      <c r="N10" s="57" t="str">
        <f>IFERROR(O10/1000*L10,"")</f>
        <v/>
      </c>
      <c r="O10" s="58" t="str">
        <f>IF(J10="○",H10,"")</f>
        <v/>
      </c>
      <c r="P10" s="40" t="str">
        <f>IFERROR(Q10/1000*L10,"")</f>
        <v/>
      </c>
      <c r="Q10" s="39" t="str">
        <f>IF(K10="○",H10,"")</f>
        <v/>
      </c>
      <c r="R10" s="65" t="str">
        <f>IFERROR(IF(L10&lt;=250000,N10,O10/1000*250000),"")</f>
        <v/>
      </c>
      <c r="S10" s="58" t="str">
        <f t="shared" ref="S10" si="0">IFERROR(IF(L10&lt;=250000,P10,Q10/1000*250000),"")</f>
        <v/>
      </c>
      <c r="T10" s="145" t="str">
        <f>IF(IFERROR(VLOOKUP(D10,畑地化支援・定着促進支援!$E$10:$E$42,1,FALSE),0)=0,"×","○")</f>
        <v>×</v>
      </c>
      <c r="U10" t="str">
        <f>"C"&amp;D10</f>
        <v>C</v>
      </c>
      <c r="V10"/>
      <c r="Y10" s="27"/>
    </row>
    <row r="11" spans="1:40" ht="24.95" customHeight="1" x14ac:dyDescent="0.15">
      <c r="A11" s="60"/>
      <c r="B11" s="50"/>
      <c r="C11" s="59"/>
      <c r="D11" s="47"/>
      <c r="E11" s="50"/>
      <c r="F11" s="152"/>
      <c r="G11" s="152"/>
      <c r="H11" s="48"/>
      <c r="I11" s="53"/>
      <c r="J11" s="42"/>
      <c r="K11" s="42"/>
      <c r="L11" s="56"/>
      <c r="M11" s="40"/>
      <c r="N11" s="57" t="str">
        <f t="shared" ref="N11:N31" si="1">IFERROR(O11/1000*L11,"")</f>
        <v/>
      </c>
      <c r="O11" s="58" t="str">
        <f t="shared" ref="O11:O31" si="2">IF(J11="○",H11,"")</f>
        <v/>
      </c>
      <c r="P11" s="40" t="str">
        <f t="shared" ref="P11:P31" si="3">IFERROR(Q11/1000*L11,"")</f>
        <v/>
      </c>
      <c r="Q11" s="39" t="str">
        <f t="shared" ref="Q11:Q31" si="4">IF(K11="○",H11,"")</f>
        <v/>
      </c>
      <c r="R11" s="65" t="str">
        <f t="shared" ref="R11:R31" si="5">IFERROR(IF(L11&lt;=250000,N11,O11/1000*250000),"")</f>
        <v/>
      </c>
      <c r="S11" s="58" t="str">
        <f t="shared" ref="S11:S31" si="6">IFERROR(IF(L11&lt;=250000,P11,Q11/1000*250000),"")</f>
        <v/>
      </c>
      <c r="T11" s="145" t="str">
        <f>IF(IFERROR(VLOOKUP(D11,畑地化支援・定着促進支援!$E$10:$E$42,1,FALSE),0)=0,"×","○")</f>
        <v>×</v>
      </c>
      <c r="U11" t="str">
        <f t="shared" ref="U11:U31" si="7">"C"&amp;D11</f>
        <v>C</v>
      </c>
      <c r="V11" s="28"/>
      <c r="Y11" s="27"/>
      <c r="AN11" s="41"/>
    </row>
    <row r="12" spans="1:40" ht="24.95" customHeight="1" x14ac:dyDescent="0.15">
      <c r="A12" s="60"/>
      <c r="B12" s="50"/>
      <c r="C12" s="59"/>
      <c r="D12" s="47"/>
      <c r="E12" s="50"/>
      <c r="F12" s="152"/>
      <c r="G12" s="152"/>
      <c r="H12" s="48"/>
      <c r="I12" s="53"/>
      <c r="J12" s="42"/>
      <c r="K12" s="42"/>
      <c r="L12" s="56"/>
      <c r="M12" s="40"/>
      <c r="N12" s="57" t="str">
        <f t="shared" si="1"/>
        <v/>
      </c>
      <c r="O12" s="58" t="str">
        <f t="shared" si="2"/>
        <v/>
      </c>
      <c r="P12" s="40" t="str">
        <f t="shared" si="3"/>
        <v/>
      </c>
      <c r="Q12" s="39" t="str">
        <f t="shared" si="4"/>
        <v/>
      </c>
      <c r="R12" s="65" t="str">
        <f t="shared" si="5"/>
        <v/>
      </c>
      <c r="S12" s="58" t="str">
        <f t="shared" si="6"/>
        <v/>
      </c>
      <c r="T12" s="145" t="str">
        <f>IF(IFERROR(VLOOKUP(D12,畑地化支援・定着促進支援!$E$10:$E$42,1,FALSE),0)=0,"×","○")</f>
        <v>×</v>
      </c>
      <c r="U12" t="str">
        <f t="shared" si="7"/>
        <v>C</v>
      </c>
      <c r="V12" s="28"/>
      <c r="Y12" s="27"/>
      <c r="AN12" s="41"/>
    </row>
    <row r="13" spans="1:40" ht="24.95" customHeight="1" x14ac:dyDescent="0.15">
      <c r="A13" s="60"/>
      <c r="B13" s="50"/>
      <c r="C13" s="59"/>
      <c r="D13" s="47"/>
      <c r="E13" s="50"/>
      <c r="F13" s="152"/>
      <c r="G13" s="152"/>
      <c r="H13" s="48"/>
      <c r="I13" s="53"/>
      <c r="J13" s="42"/>
      <c r="K13" s="42"/>
      <c r="L13" s="56"/>
      <c r="M13" s="40"/>
      <c r="N13" s="57" t="str">
        <f t="shared" si="1"/>
        <v/>
      </c>
      <c r="O13" s="58" t="str">
        <f t="shared" si="2"/>
        <v/>
      </c>
      <c r="P13" s="40" t="str">
        <f t="shared" si="3"/>
        <v/>
      </c>
      <c r="Q13" s="39" t="str">
        <f t="shared" si="4"/>
        <v/>
      </c>
      <c r="R13" s="65" t="str">
        <f t="shared" si="5"/>
        <v/>
      </c>
      <c r="S13" s="58" t="str">
        <f t="shared" si="6"/>
        <v/>
      </c>
      <c r="T13" s="145" t="str">
        <f>IF(IFERROR(VLOOKUP(D13,畑地化支援・定着促進支援!$E$10:$E$42,1,FALSE),0)=0,"×","○")</f>
        <v>×</v>
      </c>
      <c r="U13" t="str">
        <f t="shared" si="7"/>
        <v>C</v>
      </c>
      <c r="V13" s="28"/>
      <c r="Y13" s="27"/>
      <c r="AN13" s="41"/>
    </row>
    <row r="14" spans="1:40" ht="24.95" customHeight="1" x14ac:dyDescent="0.15">
      <c r="A14" s="60"/>
      <c r="B14" s="50"/>
      <c r="C14" s="59"/>
      <c r="D14" s="47"/>
      <c r="E14" s="50"/>
      <c r="F14" s="152"/>
      <c r="G14" s="152"/>
      <c r="H14" s="48"/>
      <c r="I14" s="53"/>
      <c r="J14" s="42"/>
      <c r="K14" s="42"/>
      <c r="L14" s="56"/>
      <c r="M14" s="40"/>
      <c r="N14" s="57" t="str">
        <f t="shared" si="1"/>
        <v/>
      </c>
      <c r="O14" s="58" t="str">
        <f t="shared" si="2"/>
        <v/>
      </c>
      <c r="P14" s="40" t="str">
        <f t="shared" si="3"/>
        <v/>
      </c>
      <c r="Q14" s="39" t="str">
        <f t="shared" si="4"/>
        <v/>
      </c>
      <c r="R14" s="65" t="str">
        <f t="shared" si="5"/>
        <v/>
      </c>
      <c r="S14" s="58" t="str">
        <f t="shared" si="6"/>
        <v/>
      </c>
      <c r="T14" s="145" t="str">
        <f>IF(IFERROR(VLOOKUP(D14,畑地化支援・定着促進支援!$E$10:$E$42,1,FALSE),0)=0,"×","○")</f>
        <v>×</v>
      </c>
      <c r="U14" t="str">
        <f t="shared" si="7"/>
        <v>C</v>
      </c>
      <c r="V14" s="28"/>
      <c r="Y14" s="27"/>
      <c r="AN14" s="41"/>
    </row>
    <row r="15" spans="1:40" ht="24.95" customHeight="1" x14ac:dyDescent="0.15">
      <c r="A15" s="60"/>
      <c r="B15" s="50"/>
      <c r="C15" s="59"/>
      <c r="D15" s="47"/>
      <c r="E15" s="50"/>
      <c r="F15" s="152"/>
      <c r="G15" s="152"/>
      <c r="H15" s="48"/>
      <c r="I15" s="53"/>
      <c r="J15" s="42"/>
      <c r="K15" s="42"/>
      <c r="L15" s="56"/>
      <c r="M15" s="40"/>
      <c r="N15" s="57" t="str">
        <f t="shared" si="1"/>
        <v/>
      </c>
      <c r="O15" s="58" t="str">
        <f t="shared" si="2"/>
        <v/>
      </c>
      <c r="P15" s="40" t="str">
        <f t="shared" si="3"/>
        <v/>
      </c>
      <c r="Q15" s="39" t="str">
        <f t="shared" si="4"/>
        <v/>
      </c>
      <c r="R15" s="65" t="str">
        <f t="shared" si="5"/>
        <v/>
      </c>
      <c r="S15" s="58" t="str">
        <f t="shared" si="6"/>
        <v/>
      </c>
      <c r="T15" s="145" t="str">
        <f>IF(IFERROR(VLOOKUP(D15,畑地化支援・定着促進支援!$E$10:$E$42,1,FALSE),0)=0,"×","○")</f>
        <v>×</v>
      </c>
      <c r="U15" t="str">
        <f t="shared" si="7"/>
        <v>C</v>
      </c>
      <c r="V15" s="28"/>
      <c r="Y15" s="27"/>
      <c r="AN15" s="41"/>
    </row>
    <row r="16" spans="1:40" ht="24.95" customHeight="1" x14ac:dyDescent="0.15">
      <c r="A16" s="60"/>
      <c r="B16" s="50"/>
      <c r="C16" s="59"/>
      <c r="D16" s="47"/>
      <c r="E16" s="50"/>
      <c r="F16" s="152"/>
      <c r="G16" s="152"/>
      <c r="H16" s="48"/>
      <c r="I16" s="53"/>
      <c r="J16" s="42"/>
      <c r="K16" s="42"/>
      <c r="L16" s="56"/>
      <c r="M16" s="40"/>
      <c r="N16" s="57" t="str">
        <f t="shared" si="1"/>
        <v/>
      </c>
      <c r="O16" s="58" t="str">
        <f t="shared" si="2"/>
        <v/>
      </c>
      <c r="P16" s="40" t="str">
        <f t="shared" si="3"/>
        <v/>
      </c>
      <c r="Q16" s="39" t="str">
        <f t="shared" si="4"/>
        <v/>
      </c>
      <c r="R16" s="65" t="str">
        <f t="shared" si="5"/>
        <v/>
      </c>
      <c r="S16" s="58" t="str">
        <f t="shared" si="6"/>
        <v/>
      </c>
      <c r="T16" s="145" t="str">
        <f>IF(IFERROR(VLOOKUP(D16,畑地化支援・定着促進支援!$E$10:$E$42,1,FALSE),0)=0,"×","○")</f>
        <v>×</v>
      </c>
      <c r="U16" t="str">
        <f t="shared" si="7"/>
        <v>C</v>
      </c>
      <c r="V16" s="28"/>
      <c r="Y16" s="27"/>
      <c r="AN16" s="41"/>
    </row>
    <row r="17" spans="1:40" ht="24.95" customHeight="1" x14ac:dyDescent="0.15">
      <c r="A17" s="60"/>
      <c r="B17" s="50"/>
      <c r="C17" s="59"/>
      <c r="D17" s="47"/>
      <c r="E17" s="50"/>
      <c r="F17" s="152"/>
      <c r="G17" s="152"/>
      <c r="H17" s="48"/>
      <c r="I17" s="53"/>
      <c r="J17" s="42"/>
      <c r="K17" s="42"/>
      <c r="L17" s="56"/>
      <c r="M17" s="40"/>
      <c r="N17" s="57" t="str">
        <f t="shared" si="1"/>
        <v/>
      </c>
      <c r="O17" s="58" t="str">
        <f t="shared" si="2"/>
        <v/>
      </c>
      <c r="P17" s="40" t="str">
        <f t="shared" si="3"/>
        <v/>
      </c>
      <c r="Q17" s="39" t="str">
        <f t="shared" si="4"/>
        <v/>
      </c>
      <c r="R17" s="65" t="str">
        <f t="shared" si="5"/>
        <v/>
      </c>
      <c r="S17" s="58" t="str">
        <f t="shared" si="6"/>
        <v/>
      </c>
      <c r="T17" s="145" t="str">
        <f>IF(IFERROR(VLOOKUP(D17,畑地化支援・定着促進支援!$E$10:$E$42,1,FALSE),0)=0,"×","○")</f>
        <v>×</v>
      </c>
      <c r="U17" t="str">
        <f t="shared" si="7"/>
        <v>C</v>
      </c>
      <c r="V17" s="28"/>
      <c r="Y17" s="27"/>
      <c r="AN17" s="41"/>
    </row>
    <row r="18" spans="1:40" ht="24.95" customHeight="1" x14ac:dyDescent="0.15">
      <c r="A18" s="60"/>
      <c r="B18" s="50"/>
      <c r="C18" s="59"/>
      <c r="D18" s="47"/>
      <c r="E18" s="50"/>
      <c r="F18" s="152"/>
      <c r="G18" s="152"/>
      <c r="H18" s="48"/>
      <c r="I18" s="53"/>
      <c r="J18" s="42"/>
      <c r="K18" s="42"/>
      <c r="L18" s="56"/>
      <c r="M18" s="40"/>
      <c r="N18" s="57" t="str">
        <f t="shared" si="1"/>
        <v/>
      </c>
      <c r="O18" s="58" t="str">
        <f t="shared" si="2"/>
        <v/>
      </c>
      <c r="P18" s="40" t="str">
        <f t="shared" si="3"/>
        <v/>
      </c>
      <c r="Q18" s="39" t="str">
        <f t="shared" si="4"/>
        <v/>
      </c>
      <c r="R18" s="65" t="str">
        <f t="shared" si="5"/>
        <v/>
      </c>
      <c r="S18" s="58" t="str">
        <f t="shared" si="6"/>
        <v/>
      </c>
      <c r="T18" s="145" t="str">
        <f>IF(IFERROR(VLOOKUP(D18,畑地化支援・定着促進支援!$E$10:$E$42,1,FALSE),0)=0,"×","○")</f>
        <v>×</v>
      </c>
      <c r="U18" t="str">
        <f t="shared" si="7"/>
        <v>C</v>
      </c>
      <c r="V18" s="28"/>
      <c r="Y18" s="27"/>
      <c r="AN18" s="41"/>
    </row>
    <row r="19" spans="1:40" ht="24.95" customHeight="1" x14ac:dyDescent="0.15">
      <c r="A19" s="60"/>
      <c r="B19" s="50"/>
      <c r="C19" s="59"/>
      <c r="D19" s="47"/>
      <c r="E19" s="50"/>
      <c r="F19" s="152"/>
      <c r="G19" s="152"/>
      <c r="H19" s="48"/>
      <c r="I19" s="53"/>
      <c r="J19" s="42"/>
      <c r="K19" s="42"/>
      <c r="L19" s="56"/>
      <c r="M19" s="40"/>
      <c r="N19" s="57" t="str">
        <f t="shared" si="1"/>
        <v/>
      </c>
      <c r="O19" s="58" t="str">
        <f t="shared" si="2"/>
        <v/>
      </c>
      <c r="P19" s="40" t="str">
        <f t="shared" si="3"/>
        <v/>
      </c>
      <c r="Q19" s="39" t="str">
        <f t="shared" si="4"/>
        <v/>
      </c>
      <c r="R19" s="65" t="str">
        <f t="shared" si="5"/>
        <v/>
      </c>
      <c r="S19" s="58" t="str">
        <f t="shared" si="6"/>
        <v/>
      </c>
      <c r="T19" s="145" t="str">
        <f>IF(IFERROR(VLOOKUP(D19,畑地化支援・定着促進支援!$E$10:$E$42,1,FALSE),0)=0,"×","○")</f>
        <v>×</v>
      </c>
      <c r="U19" t="str">
        <f t="shared" si="7"/>
        <v>C</v>
      </c>
      <c r="V19" s="28"/>
      <c r="Y19" s="27"/>
      <c r="AN19" s="41"/>
    </row>
    <row r="20" spans="1:40" ht="24.95" customHeight="1" x14ac:dyDescent="0.15">
      <c r="A20" s="60"/>
      <c r="B20" s="50"/>
      <c r="C20" s="59"/>
      <c r="D20" s="47"/>
      <c r="E20" s="50"/>
      <c r="F20" s="152"/>
      <c r="G20" s="152"/>
      <c r="H20" s="48"/>
      <c r="I20" s="53"/>
      <c r="J20" s="42"/>
      <c r="K20" s="42"/>
      <c r="L20" s="56"/>
      <c r="M20" s="40"/>
      <c r="N20" s="57" t="str">
        <f t="shared" si="1"/>
        <v/>
      </c>
      <c r="O20" s="58" t="str">
        <f t="shared" si="2"/>
        <v/>
      </c>
      <c r="P20" s="40" t="str">
        <f t="shared" si="3"/>
        <v/>
      </c>
      <c r="Q20" s="39" t="str">
        <f t="shared" si="4"/>
        <v/>
      </c>
      <c r="R20" s="65" t="str">
        <f t="shared" si="5"/>
        <v/>
      </c>
      <c r="S20" s="58" t="str">
        <f t="shared" si="6"/>
        <v/>
      </c>
      <c r="T20" s="145" t="str">
        <f>IF(IFERROR(VLOOKUP(D20,畑地化支援・定着促進支援!$E$10:$E$42,1,FALSE),0)=0,"×","○")</f>
        <v>×</v>
      </c>
      <c r="U20" t="str">
        <f t="shared" si="7"/>
        <v>C</v>
      </c>
      <c r="V20" s="28"/>
      <c r="Y20" s="27"/>
      <c r="AN20" s="41"/>
    </row>
    <row r="21" spans="1:40" ht="24.95" customHeight="1" x14ac:dyDescent="0.15">
      <c r="A21" s="60"/>
      <c r="B21" s="50"/>
      <c r="C21" s="59"/>
      <c r="D21" s="47"/>
      <c r="E21" s="50"/>
      <c r="F21" s="152"/>
      <c r="G21" s="152"/>
      <c r="H21" s="48"/>
      <c r="I21" s="53"/>
      <c r="J21" s="42"/>
      <c r="K21" s="42"/>
      <c r="L21" s="56"/>
      <c r="M21" s="40"/>
      <c r="N21" s="57" t="str">
        <f t="shared" si="1"/>
        <v/>
      </c>
      <c r="O21" s="58" t="str">
        <f t="shared" si="2"/>
        <v/>
      </c>
      <c r="P21" s="40" t="str">
        <f t="shared" si="3"/>
        <v/>
      </c>
      <c r="Q21" s="39" t="str">
        <f t="shared" si="4"/>
        <v/>
      </c>
      <c r="R21" s="65" t="str">
        <f t="shared" si="5"/>
        <v/>
      </c>
      <c r="S21" s="58" t="str">
        <f t="shared" si="6"/>
        <v/>
      </c>
      <c r="T21" s="145" t="str">
        <f>IF(IFERROR(VLOOKUP(D21,畑地化支援・定着促進支援!$E$10:$E$42,1,FALSE),0)=0,"×","○")</f>
        <v>×</v>
      </c>
      <c r="U21" t="str">
        <f t="shared" si="7"/>
        <v>C</v>
      </c>
      <c r="V21" s="28"/>
      <c r="Y21" s="27"/>
      <c r="AN21" s="41"/>
    </row>
    <row r="22" spans="1:40" ht="24.95" customHeight="1" x14ac:dyDescent="0.15">
      <c r="A22" s="60"/>
      <c r="B22" s="50"/>
      <c r="C22" s="59"/>
      <c r="D22" s="47"/>
      <c r="E22" s="50"/>
      <c r="F22" s="152"/>
      <c r="G22" s="152"/>
      <c r="H22" s="48"/>
      <c r="I22" s="53"/>
      <c r="J22" s="42"/>
      <c r="K22" s="42"/>
      <c r="L22" s="56"/>
      <c r="M22" s="40"/>
      <c r="N22" s="57" t="str">
        <f t="shared" si="1"/>
        <v/>
      </c>
      <c r="O22" s="58" t="str">
        <f t="shared" si="2"/>
        <v/>
      </c>
      <c r="P22" s="40" t="str">
        <f t="shared" si="3"/>
        <v/>
      </c>
      <c r="Q22" s="39" t="str">
        <f t="shared" si="4"/>
        <v/>
      </c>
      <c r="R22" s="65" t="str">
        <f t="shared" si="5"/>
        <v/>
      </c>
      <c r="S22" s="58" t="str">
        <f t="shared" si="6"/>
        <v/>
      </c>
      <c r="T22" s="145" t="str">
        <f>IF(IFERROR(VLOOKUP(D22,畑地化支援・定着促進支援!$E$10:$E$42,1,FALSE),0)=0,"×","○")</f>
        <v>×</v>
      </c>
      <c r="U22" t="str">
        <f t="shared" si="7"/>
        <v>C</v>
      </c>
      <c r="V22" s="28"/>
      <c r="Y22" s="27"/>
      <c r="AN22" s="41"/>
    </row>
    <row r="23" spans="1:40" ht="24.95" customHeight="1" x14ac:dyDescent="0.15">
      <c r="A23" s="60"/>
      <c r="B23" s="50"/>
      <c r="C23" s="59"/>
      <c r="D23" s="47"/>
      <c r="E23" s="50"/>
      <c r="F23" s="152"/>
      <c r="G23" s="152"/>
      <c r="H23" s="51"/>
      <c r="I23" s="54"/>
      <c r="J23" s="42"/>
      <c r="K23" s="42"/>
      <c r="L23" s="56"/>
      <c r="M23" s="40"/>
      <c r="N23" s="57" t="str">
        <f t="shared" si="1"/>
        <v/>
      </c>
      <c r="O23" s="58" t="str">
        <f t="shared" si="2"/>
        <v/>
      </c>
      <c r="P23" s="40" t="str">
        <f t="shared" si="3"/>
        <v/>
      </c>
      <c r="Q23" s="39" t="str">
        <f t="shared" si="4"/>
        <v/>
      </c>
      <c r="R23" s="65" t="str">
        <f t="shared" si="5"/>
        <v/>
      </c>
      <c r="S23" s="58" t="str">
        <f t="shared" si="6"/>
        <v/>
      </c>
      <c r="T23" s="145" t="str">
        <f>IF(IFERROR(VLOOKUP(D23,畑地化支援・定着促進支援!$E$10:$E$42,1,FALSE),0)=0,"×","○")</f>
        <v>×</v>
      </c>
      <c r="U23" t="str">
        <f t="shared" si="7"/>
        <v>C</v>
      </c>
      <c r="V23" s="28"/>
      <c r="Y23" s="27"/>
      <c r="AN23" s="41"/>
    </row>
    <row r="24" spans="1:40" ht="24.95" customHeight="1" x14ac:dyDescent="0.15">
      <c r="A24" s="60"/>
      <c r="B24" s="50"/>
      <c r="C24" s="59"/>
      <c r="D24" s="47"/>
      <c r="E24" s="50"/>
      <c r="F24" s="152"/>
      <c r="G24" s="152"/>
      <c r="H24" s="49"/>
      <c r="I24" s="55"/>
      <c r="J24" s="42"/>
      <c r="K24" s="42"/>
      <c r="L24" s="56"/>
      <c r="M24" s="40"/>
      <c r="N24" s="57" t="str">
        <f t="shared" si="1"/>
        <v/>
      </c>
      <c r="O24" s="58" t="str">
        <f t="shared" si="2"/>
        <v/>
      </c>
      <c r="P24" s="40" t="str">
        <f t="shared" si="3"/>
        <v/>
      </c>
      <c r="Q24" s="39" t="str">
        <f t="shared" si="4"/>
        <v/>
      </c>
      <c r="R24" s="65" t="str">
        <f t="shared" si="5"/>
        <v/>
      </c>
      <c r="S24" s="58" t="str">
        <f t="shared" si="6"/>
        <v/>
      </c>
      <c r="T24" s="145" t="str">
        <f>IF(IFERROR(VLOOKUP(D24,畑地化支援・定着促進支援!$E$10:$E$42,1,FALSE),0)=0,"×","○")</f>
        <v>×</v>
      </c>
      <c r="U24" t="str">
        <f t="shared" si="7"/>
        <v>C</v>
      </c>
      <c r="V24" s="28"/>
      <c r="Y24" s="27"/>
      <c r="AN24" s="41"/>
    </row>
    <row r="25" spans="1:40" ht="24.95" customHeight="1" x14ac:dyDescent="0.15">
      <c r="A25" s="60"/>
      <c r="B25" s="50"/>
      <c r="C25" s="59"/>
      <c r="D25" s="47"/>
      <c r="E25" s="50"/>
      <c r="F25" s="152"/>
      <c r="G25" s="152"/>
      <c r="H25" s="49"/>
      <c r="I25" s="55"/>
      <c r="J25" s="42"/>
      <c r="K25" s="42"/>
      <c r="L25" s="56"/>
      <c r="M25" s="40"/>
      <c r="N25" s="57" t="str">
        <f t="shared" si="1"/>
        <v/>
      </c>
      <c r="O25" s="58" t="str">
        <f t="shared" si="2"/>
        <v/>
      </c>
      <c r="P25" s="40" t="str">
        <f t="shared" si="3"/>
        <v/>
      </c>
      <c r="Q25" s="39" t="str">
        <f t="shared" si="4"/>
        <v/>
      </c>
      <c r="R25" s="65" t="str">
        <f t="shared" si="5"/>
        <v/>
      </c>
      <c r="S25" s="58" t="str">
        <f t="shared" si="6"/>
        <v/>
      </c>
      <c r="T25" s="145" t="str">
        <f>IF(IFERROR(VLOOKUP(D25,畑地化支援・定着促進支援!$E$10:$E$42,1,FALSE),0)=0,"×","○")</f>
        <v>×</v>
      </c>
      <c r="U25" t="str">
        <f t="shared" si="7"/>
        <v>C</v>
      </c>
      <c r="V25" s="28"/>
      <c r="Y25" s="27"/>
      <c r="AN25" s="41"/>
    </row>
    <row r="26" spans="1:40" ht="24.95" customHeight="1" x14ac:dyDescent="0.15">
      <c r="A26" s="60"/>
      <c r="B26" s="50"/>
      <c r="C26" s="59"/>
      <c r="D26" s="47"/>
      <c r="E26" s="50"/>
      <c r="F26" s="152"/>
      <c r="G26" s="152"/>
      <c r="H26" s="49"/>
      <c r="I26" s="55"/>
      <c r="J26" s="42"/>
      <c r="K26" s="42"/>
      <c r="L26" s="56"/>
      <c r="M26" s="40"/>
      <c r="N26" s="57" t="str">
        <f t="shared" si="1"/>
        <v/>
      </c>
      <c r="O26" s="58" t="str">
        <f t="shared" si="2"/>
        <v/>
      </c>
      <c r="P26" s="40" t="str">
        <f t="shared" si="3"/>
        <v/>
      </c>
      <c r="Q26" s="39" t="str">
        <f t="shared" si="4"/>
        <v/>
      </c>
      <c r="R26" s="65" t="str">
        <f t="shared" si="5"/>
        <v/>
      </c>
      <c r="S26" s="58" t="str">
        <f t="shared" si="6"/>
        <v/>
      </c>
      <c r="T26" s="145" t="str">
        <f>IF(IFERROR(VLOOKUP(D26,畑地化支援・定着促進支援!$E$10:$E$42,1,FALSE),0)=0,"×","○")</f>
        <v>×</v>
      </c>
      <c r="U26" t="str">
        <f t="shared" si="7"/>
        <v>C</v>
      </c>
      <c r="V26" s="28"/>
      <c r="Y26" s="27"/>
      <c r="AN26" s="41"/>
    </row>
    <row r="27" spans="1:40" ht="24.95" customHeight="1" x14ac:dyDescent="0.15">
      <c r="A27" s="60"/>
      <c r="B27" s="50"/>
      <c r="C27" s="59"/>
      <c r="D27" s="47"/>
      <c r="E27" s="50"/>
      <c r="F27" s="152"/>
      <c r="G27" s="152"/>
      <c r="H27" s="49"/>
      <c r="I27" s="55"/>
      <c r="J27" s="42"/>
      <c r="K27" s="42"/>
      <c r="L27" s="56"/>
      <c r="M27" s="40"/>
      <c r="N27" s="57" t="str">
        <f t="shared" si="1"/>
        <v/>
      </c>
      <c r="O27" s="58" t="str">
        <f t="shared" si="2"/>
        <v/>
      </c>
      <c r="P27" s="40" t="str">
        <f t="shared" si="3"/>
        <v/>
      </c>
      <c r="Q27" s="39" t="str">
        <f t="shared" si="4"/>
        <v/>
      </c>
      <c r="R27" s="65" t="str">
        <f t="shared" si="5"/>
        <v/>
      </c>
      <c r="S27" s="58" t="str">
        <f t="shared" si="6"/>
        <v/>
      </c>
      <c r="T27" s="145" t="str">
        <f>IF(IFERROR(VLOOKUP(D27,畑地化支援・定着促進支援!$E$10:$E$42,1,FALSE),0)=0,"×","○")</f>
        <v>×</v>
      </c>
      <c r="U27" t="str">
        <f t="shared" si="7"/>
        <v>C</v>
      </c>
      <c r="V27" s="28"/>
      <c r="Y27" s="27"/>
      <c r="AN27" s="41"/>
    </row>
    <row r="28" spans="1:40" ht="24.95" customHeight="1" x14ac:dyDescent="0.15">
      <c r="A28" s="60"/>
      <c r="B28" s="50"/>
      <c r="C28" s="59"/>
      <c r="D28" s="47"/>
      <c r="E28" s="50"/>
      <c r="F28" s="152"/>
      <c r="G28" s="152"/>
      <c r="H28" s="49"/>
      <c r="I28" s="55"/>
      <c r="J28" s="42"/>
      <c r="K28" s="42"/>
      <c r="L28" s="56"/>
      <c r="M28" s="40"/>
      <c r="N28" s="57" t="str">
        <f t="shared" si="1"/>
        <v/>
      </c>
      <c r="O28" s="58" t="str">
        <f t="shared" si="2"/>
        <v/>
      </c>
      <c r="P28" s="40" t="str">
        <f t="shared" si="3"/>
        <v/>
      </c>
      <c r="Q28" s="39" t="str">
        <f t="shared" si="4"/>
        <v/>
      </c>
      <c r="R28" s="65" t="str">
        <f t="shared" si="5"/>
        <v/>
      </c>
      <c r="S28" s="58" t="str">
        <f t="shared" si="6"/>
        <v/>
      </c>
      <c r="T28" s="145" t="str">
        <f>IF(IFERROR(VLOOKUP(D28,畑地化支援・定着促進支援!$E$10:$E$42,1,FALSE),0)=0,"×","○")</f>
        <v>×</v>
      </c>
      <c r="U28" t="str">
        <f t="shared" si="7"/>
        <v>C</v>
      </c>
      <c r="V28" s="28"/>
      <c r="Y28" s="27"/>
      <c r="AN28" s="41"/>
    </row>
    <row r="29" spans="1:40" ht="24.95" customHeight="1" x14ac:dyDescent="0.15">
      <c r="A29" s="60"/>
      <c r="B29" s="50"/>
      <c r="C29" s="59"/>
      <c r="D29" s="47"/>
      <c r="E29" s="50"/>
      <c r="F29" s="152"/>
      <c r="G29" s="152"/>
      <c r="H29" s="49"/>
      <c r="I29" s="55"/>
      <c r="J29" s="42"/>
      <c r="K29" s="42"/>
      <c r="L29" s="56"/>
      <c r="M29" s="40"/>
      <c r="N29" s="57" t="str">
        <f t="shared" si="1"/>
        <v/>
      </c>
      <c r="O29" s="58" t="str">
        <f t="shared" si="2"/>
        <v/>
      </c>
      <c r="P29" s="40" t="str">
        <f t="shared" si="3"/>
        <v/>
      </c>
      <c r="Q29" s="39" t="str">
        <f t="shared" si="4"/>
        <v/>
      </c>
      <c r="R29" s="65" t="str">
        <f t="shared" si="5"/>
        <v/>
      </c>
      <c r="S29" s="58" t="str">
        <f t="shared" si="6"/>
        <v/>
      </c>
      <c r="T29" s="145" t="str">
        <f>IF(IFERROR(VLOOKUP(D29,畑地化支援・定着促進支援!$E$10:$E$42,1,FALSE),0)=0,"×","○")</f>
        <v>×</v>
      </c>
      <c r="U29" t="str">
        <f t="shared" si="7"/>
        <v>C</v>
      </c>
      <c r="V29" s="28"/>
      <c r="Y29" s="27"/>
      <c r="AN29" s="41"/>
    </row>
    <row r="30" spans="1:40" ht="24.95" customHeight="1" x14ac:dyDescent="0.15">
      <c r="A30" s="60"/>
      <c r="B30" s="50"/>
      <c r="C30" s="59"/>
      <c r="D30" s="47"/>
      <c r="E30" s="50"/>
      <c r="F30" s="152"/>
      <c r="G30" s="152"/>
      <c r="H30" s="49"/>
      <c r="I30" s="55"/>
      <c r="J30" s="42"/>
      <c r="K30" s="42"/>
      <c r="L30" s="56"/>
      <c r="M30" s="40"/>
      <c r="N30" s="57" t="str">
        <f t="shared" si="1"/>
        <v/>
      </c>
      <c r="O30" s="58" t="str">
        <f t="shared" si="2"/>
        <v/>
      </c>
      <c r="P30" s="40" t="str">
        <f t="shared" si="3"/>
        <v/>
      </c>
      <c r="Q30" s="39" t="str">
        <f t="shared" si="4"/>
        <v/>
      </c>
      <c r="R30" s="65" t="str">
        <f t="shared" si="5"/>
        <v/>
      </c>
      <c r="S30" s="58" t="str">
        <f t="shared" si="6"/>
        <v/>
      </c>
      <c r="T30" s="145" t="str">
        <f>IF(IFERROR(VLOOKUP(D30,畑地化支援・定着促進支援!$E$10:$E$42,1,FALSE),0)=0,"×","○")</f>
        <v>×</v>
      </c>
      <c r="U30" t="str">
        <f t="shared" si="7"/>
        <v>C</v>
      </c>
      <c r="V30" s="28"/>
      <c r="Y30" s="27"/>
      <c r="AN30" s="41"/>
    </row>
    <row r="31" spans="1:40" ht="24.95" customHeight="1" thickBot="1" x14ac:dyDescent="0.2">
      <c r="A31" s="61"/>
      <c r="B31" s="62"/>
      <c r="C31" s="63"/>
      <c r="D31" s="52"/>
      <c r="E31" s="62"/>
      <c r="F31" s="153"/>
      <c r="G31" s="153"/>
      <c r="H31" s="146"/>
      <c r="I31" s="147"/>
      <c r="J31" s="66"/>
      <c r="K31" s="66"/>
      <c r="L31" s="67"/>
      <c r="M31" s="68"/>
      <c r="N31" s="69" t="str">
        <f t="shared" si="1"/>
        <v/>
      </c>
      <c r="O31" s="70" t="str">
        <f t="shared" si="2"/>
        <v/>
      </c>
      <c r="P31" s="68" t="str">
        <f t="shared" si="3"/>
        <v/>
      </c>
      <c r="Q31" s="71" t="str">
        <f t="shared" si="4"/>
        <v/>
      </c>
      <c r="R31" s="148" t="str">
        <f t="shared" si="5"/>
        <v/>
      </c>
      <c r="S31" s="70" t="str">
        <f t="shared" si="6"/>
        <v/>
      </c>
      <c r="T31" s="149" t="str">
        <f>IF(IFERROR(VLOOKUP(D31,畑地化支援・定着促進支援!$E$10:$E$42,1,FALSE),0)=0,"×","○")</f>
        <v>×</v>
      </c>
      <c r="U31" t="str">
        <f t="shared" si="7"/>
        <v>C</v>
      </c>
      <c r="V31" s="28"/>
      <c r="Y31" s="27"/>
      <c r="AN31" s="41"/>
    </row>
    <row r="32" spans="1:40" customFormat="1" ht="24.95" customHeight="1" x14ac:dyDescent="0.15"/>
    <row r="33" spans="1:20" customFormat="1" ht="24.95" customHeight="1" x14ac:dyDescent="0.15">
      <c r="A33" s="493" t="s">
        <v>243</v>
      </c>
      <c r="B33" s="493"/>
      <c r="C33" s="493"/>
      <c r="D33" s="493"/>
      <c r="E33" s="493"/>
      <c r="F33" s="493"/>
      <c r="G33" s="493"/>
      <c r="H33" s="493"/>
      <c r="I33" s="493"/>
      <c r="J33" s="493"/>
      <c r="K33" s="493"/>
      <c r="L33" s="493"/>
      <c r="M33" s="493"/>
      <c r="N33" s="493"/>
      <c r="O33" s="493"/>
      <c r="P33" s="493"/>
      <c r="Q33" s="493"/>
      <c r="R33" s="493"/>
      <c r="S33" s="493"/>
      <c r="T33" s="493"/>
    </row>
    <row r="34" spans="1:20" customFormat="1" ht="24.95" customHeight="1" x14ac:dyDescent="0.15">
      <c r="A34" s="493"/>
      <c r="B34" s="493"/>
      <c r="C34" s="493"/>
      <c r="D34" s="493"/>
      <c r="E34" s="493"/>
      <c r="F34" s="493"/>
      <c r="G34" s="493"/>
      <c r="H34" s="493"/>
      <c r="I34" s="493"/>
      <c r="J34" s="493"/>
      <c r="K34" s="493"/>
      <c r="L34" s="493"/>
      <c r="M34" s="493"/>
      <c r="N34" s="493"/>
      <c r="O34" s="493"/>
      <c r="P34" s="493"/>
      <c r="Q34" s="493"/>
      <c r="R34" s="493"/>
      <c r="S34" s="493"/>
      <c r="T34" s="493"/>
    </row>
    <row r="35" spans="1:20" customFormat="1" ht="24.95" customHeight="1" x14ac:dyDescent="0.15">
      <c r="A35" s="493"/>
      <c r="B35" s="493"/>
      <c r="C35" s="493"/>
      <c r="D35" s="493"/>
      <c r="E35" s="493"/>
      <c r="F35" s="493"/>
      <c r="G35" s="493"/>
      <c r="H35" s="493"/>
      <c r="I35" s="493"/>
      <c r="J35" s="493"/>
      <c r="K35" s="493"/>
      <c r="L35" s="493"/>
      <c r="M35" s="493"/>
      <c r="N35" s="493"/>
      <c r="O35" s="493"/>
      <c r="P35" s="493"/>
      <c r="Q35" s="493"/>
      <c r="R35" s="493"/>
      <c r="S35" s="493"/>
      <c r="T35" s="493"/>
    </row>
    <row r="36" spans="1:20" customFormat="1" ht="24.95" customHeight="1" x14ac:dyDescent="0.15">
      <c r="A36" s="493"/>
      <c r="B36" s="493"/>
      <c r="C36" s="493"/>
      <c r="D36" s="493"/>
      <c r="E36" s="493"/>
      <c r="F36" s="493"/>
      <c r="G36" s="493"/>
      <c r="H36" s="493"/>
      <c r="I36" s="493"/>
      <c r="J36" s="493"/>
      <c r="K36" s="493"/>
      <c r="L36" s="493"/>
      <c r="M36" s="493"/>
      <c r="N36" s="493"/>
      <c r="O36" s="493"/>
      <c r="P36" s="493"/>
      <c r="Q36" s="493"/>
      <c r="R36" s="493"/>
      <c r="S36" s="493"/>
      <c r="T36" s="493"/>
    </row>
    <row r="37" spans="1:20" customFormat="1" ht="24.95" customHeight="1" x14ac:dyDescent="0.15">
      <c r="A37" s="493"/>
      <c r="B37" s="493"/>
      <c r="C37" s="493"/>
      <c r="D37" s="493"/>
      <c r="E37" s="493"/>
      <c r="F37" s="493"/>
      <c r="G37" s="493"/>
      <c r="H37" s="493"/>
      <c r="I37" s="493"/>
      <c r="J37" s="493"/>
      <c r="K37" s="493"/>
      <c r="L37" s="493"/>
      <c r="M37" s="493"/>
      <c r="N37" s="493"/>
      <c r="O37" s="493"/>
      <c r="P37" s="493"/>
      <c r="Q37" s="493"/>
      <c r="R37" s="493"/>
      <c r="S37" s="493"/>
      <c r="T37" s="493"/>
    </row>
    <row r="38" spans="1:20" customFormat="1" ht="24.95" customHeight="1" x14ac:dyDescent="0.15">
      <c r="A38" s="493"/>
      <c r="B38" s="493"/>
      <c r="C38" s="493"/>
      <c r="D38" s="493"/>
      <c r="E38" s="493"/>
      <c r="F38" s="493"/>
      <c r="G38" s="493"/>
      <c r="H38" s="493"/>
      <c r="I38" s="493"/>
      <c r="J38" s="493"/>
      <c r="K38" s="493"/>
      <c r="L38" s="493"/>
      <c r="M38" s="493"/>
      <c r="N38" s="493"/>
      <c r="O38" s="493"/>
      <c r="P38" s="493"/>
      <c r="Q38" s="493"/>
      <c r="R38" s="493"/>
      <c r="S38" s="493"/>
      <c r="T38" s="493"/>
    </row>
    <row r="39" spans="1:20" customFormat="1" ht="24.95" customHeight="1" x14ac:dyDescent="0.15">
      <c r="A39" s="493"/>
      <c r="B39" s="493"/>
      <c r="C39" s="493"/>
      <c r="D39" s="493"/>
      <c r="E39" s="493"/>
      <c r="F39" s="493"/>
      <c r="G39" s="493"/>
      <c r="H39" s="493"/>
      <c r="I39" s="493"/>
      <c r="J39" s="493"/>
      <c r="K39" s="493"/>
      <c r="L39" s="493"/>
      <c r="M39" s="493"/>
      <c r="N39" s="493"/>
      <c r="O39" s="493"/>
      <c r="P39" s="493"/>
      <c r="Q39" s="493"/>
      <c r="R39" s="493"/>
      <c r="S39" s="493"/>
      <c r="T39" s="493"/>
    </row>
    <row r="40" spans="1:20" customFormat="1" ht="24.95" customHeight="1" x14ac:dyDescent="0.15">
      <c r="A40" s="493"/>
      <c r="B40" s="493"/>
      <c r="C40" s="493"/>
      <c r="D40" s="493"/>
      <c r="E40" s="493"/>
      <c r="F40" s="493"/>
      <c r="G40" s="493"/>
      <c r="H40" s="493"/>
      <c r="I40" s="493"/>
      <c r="J40" s="493"/>
      <c r="K40" s="493"/>
      <c r="L40" s="493"/>
      <c r="M40" s="493"/>
      <c r="N40" s="493"/>
      <c r="O40" s="493"/>
      <c r="P40" s="493"/>
      <c r="Q40" s="493"/>
      <c r="R40" s="493"/>
      <c r="S40" s="493"/>
      <c r="T40" s="493"/>
    </row>
    <row r="41" spans="1:20" customFormat="1" ht="24.95" customHeight="1" x14ac:dyDescent="0.15">
      <c r="A41" s="493"/>
      <c r="B41" s="493"/>
      <c r="C41" s="493"/>
      <c r="D41" s="493"/>
      <c r="E41" s="493"/>
      <c r="F41" s="493"/>
      <c r="G41" s="493"/>
      <c r="H41" s="493"/>
      <c r="I41" s="493"/>
      <c r="J41" s="493"/>
      <c r="K41" s="493"/>
      <c r="L41" s="493"/>
      <c r="M41" s="493"/>
      <c r="N41" s="493"/>
      <c r="O41" s="493"/>
      <c r="P41" s="493"/>
      <c r="Q41" s="493"/>
      <c r="R41" s="493"/>
      <c r="S41" s="493"/>
      <c r="T41" s="493"/>
    </row>
    <row r="42" spans="1:20" customFormat="1" ht="24.95" customHeight="1" x14ac:dyDescent="0.15">
      <c r="A42" s="493"/>
      <c r="B42" s="493"/>
      <c r="C42" s="493"/>
      <c r="D42" s="493"/>
      <c r="E42" s="493"/>
      <c r="F42" s="493"/>
      <c r="G42" s="493"/>
      <c r="H42" s="493"/>
      <c r="I42" s="493"/>
      <c r="J42" s="493"/>
      <c r="K42" s="493"/>
      <c r="L42" s="493"/>
      <c r="M42" s="493"/>
      <c r="N42" s="493"/>
      <c r="O42" s="493"/>
      <c r="P42" s="493"/>
      <c r="Q42" s="493"/>
      <c r="R42" s="493"/>
      <c r="S42" s="493"/>
      <c r="T42" s="493"/>
    </row>
    <row r="43" spans="1:20" customFormat="1" ht="24.95" customHeight="1" x14ac:dyDescent="0.15">
      <c r="A43" s="493"/>
      <c r="B43" s="493"/>
      <c r="C43" s="493"/>
      <c r="D43" s="493"/>
      <c r="E43" s="493"/>
      <c r="F43" s="493"/>
      <c r="G43" s="493"/>
      <c r="H43" s="493"/>
      <c r="I43" s="493"/>
      <c r="J43" s="493"/>
      <c r="K43" s="493"/>
      <c r="L43" s="493"/>
      <c r="M43" s="493"/>
      <c r="N43" s="493"/>
      <c r="O43" s="493"/>
      <c r="P43" s="493"/>
      <c r="Q43" s="493"/>
      <c r="R43" s="493"/>
      <c r="S43" s="493"/>
      <c r="T43" s="493"/>
    </row>
    <row r="44" spans="1:20" customFormat="1" ht="24.95" customHeight="1" x14ac:dyDescent="0.15">
      <c r="A44" s="493"/>
      <c r="B44" s="493"/>
      <c r="C44" s="493"/>
      <c r="D44" s="493"/>
      <c r="E44" s="493"/>
      <c r="F44" s="493"/>
      <c r="G44" s="493"/>
      <c r="H44" s="493"/>
      <c r="I44" s="493"/>
      <c r="J44" s="493"/>
      <c r="K44" s="493"/>
      <c r="L44" s="493"/>
      <c r="M44" s="493"/>
      <c r="N44" s="493"/>
      <c r="O44" s="493"/>
      <c r="P44" s="493"/>
      <c r="Q44" s="493"/>
      <c r="R44" s="493"/>
      <c r="S44" s="493"/>
      <c r="T44" s="493"/>
    </row>
    <row r="45" spans="1:20" customFormat="1" ht="24.95" customHeight="1" x14ac:dyDescent="0.15">
      <c r="A45" s="493"/>
      <c r="B45" s="493"/>
      <c r="C45" s="493"/>
      <c r="D45" s="493"/>
      <c r="E45" s="493"/>
      <c r="F45" s="493"/>
      <c r="G45" s="493"/>
      <c r="H45" s="493"/>
      <c r="I45" s="493"/>
      <c r="J45" s="493"/>
      <c r="K45" s="493"/>
      <c r="L45" s="493"/>
      <c r="M45" s="493"/>
      <c r="N45" s="493"/>
      <c r="O45" s="493"/>
      <c r="P45" s="493"/>
      <c r="Q45" s="493"/>
      <c r="R45" s="493"/>
      <c r="S45" s="493"/>
      <c r="T45" s="493"/>
    </row>
    <row r="46" spans="1:20" customFormat="1" ht="24.95" customHeight="1" x14ac:dyDescent="0.15">
      <c r="A46" s="493"/>
      <c r="B46" s="493"/>
      <c r="C46" s="493"/>
      <c r="D46" s="493"/>
      <c r="E46" s="493"/>
      <c r="F46" s="493"/>
      <c r="G46" s="493"/>
      <c r="H46" s="493"/>
      <c r="I46" s="493"/>
      <c r="J46" s="493"/>
      <c r="K46" s="493"/>
      <c r="L46" s="493"/>
      <c r="M46" s="493"/>
      <c r="N46" s="493"/>
      <c r="O46" s="493"/>
      <c r="P46" s="493"/>
      <c r="Q46" s="493"/>
      <c r="R46" s="493"/>
      <c r="S46" s="493"/>
      <c r="T46" s="493"/>
    </row>
    <row r="47" spans="1:20" customFormat="1" ht="24.95" customHeight="1" x14ac:dyDescent="0.15">
      <c r="A47" s="493"/>
      <c r="B47" s="493"/>
      <c r="C47" s="493"/>
      <c r="D47" s="493"/>
      <c r="E47" s="493"/>
      <c r="F47" s="493"/>
      <c r="G47" s="493"/>
      <c r="H47" s="493"/>
      <c r="I47" s="493"/>
      <c r="J47" s="493"/>
      <c r="K47" s="493"/>
      <c r="L47" s="493"/>
      <c r="M47" s="493"/>
      <c r="N47" s="493"/>
      <c r="O47" s="493"/>
      <c r="P47" s="493"/>
      <c r="Q47" s="493"/>
      <c r="R47" s="493"/>
      <c r="S47" s="493"/>
      <c r="T47" s="493"/>
    </row>
    <row r="48" spans="1:20" customFormat="1" ht="24.95" customHeight="1" x14ac:dyDescent="0.15">
      <c r="A48" s="493"/>
      <c r="B48" s="493"/>
      <c r="C48" s="493"/>
      <c r="D48" s="493"/>
      <c r="E48" s="493"/>
      <c r="F48" s="493"/>
      <c r="G48" s="493"/>
      <c r="H48" s="493"/>
      <c r="I48" s="493"/>
      <c r="J48" s="493"/>
      <c r="K48" s="493"/>
      <c r="L48" s="493"/>
      <c r="M48" s="493"/>
      <c r="N48" s="493"/>
      <c r="O48" s="493"/>
      <c r="P48" s="493"/>
      <c r="Q48" s="493"/>
      <c r="R48" s="493"/>
      <c r="S48" s="493"/>
      <c r="T48" s="493"/>
    </row>
    <row r="49" spans="1:20" customFormat="1" ht="24.95" customHeight="1" x14ac:dyDescent="0.15">
      <c r="A49" s="493"/>
      <c r="B49" s="493"/>
      <c r="C49" s="493"/>
      <c r="D49" s="493"/>
      <c r="E49" s="493"/>
      <c r="F49" s="493"/>
      <c r="G49" s="493"/>
      <c r="H49" s="493"/>
      <c r="I49" s="493"/>
      <c r="J49" s="493"/>
      <c r="K49" s="493"/>
      <c r="L49" s="493"/>
      <c r="M49" s="493"/>
      <c r="N49" s="493"/>
      <c r="O49" s="493"/>
      <c r="P49" s="493"/>
      <c r="Q49" s="493"/>
      <c r="R49" s="493"/>
      <c r="S49" s="493"/>
      <c r="T49" s="493"/>
    </row>
    <row r="50" spans="1:20" customFormat="1" ht="24.95" customHeight="1" x14ac:dyDescent="0.15">
      <c r="A50" s="493"/>
      <c r="B50" s="493"/>
      <c r="C50" s="493"/>
      <c r="D50" s="493"/>
      <c r="E50" s="493"/>
      <c r="F50" s="493"/>
      <c r="G50" s="493"/>
      <c r="H50" s="493"/>
      <c r="I50" s="493"/>
      <c r="J50" s="493"/>
      <c r="K50" s="493"/>
      <c r="L50" s="493"/>
      <c r="M50" s="493"/>
      <c r="N50" s="493"/>
      <c r="O50" s="493"/>
      <c r="P50" s="493"/>
      <c r="Q50" s="493"/>
      <c r="R50" s="493"/>
      <c r="S50" s="493"/>
      <c r="T50" s="493"/>
    </row>
    <row r="51" spans="1:20" customFormat="1" ht="24.95" customHeight="1" x14ac:dyDescent="0.15">
      <c r="A51" s="493"/>
      <c r="B51" s="493"/>
      <c r="C51" s="493"/>
      <c r="D51" s="493"/>
      <c r="E51" s="493"/>
      <c r="F51" s="493"/>
      <c r="G51" s="493"/>
      <c r="H51" s="493"/>
      <c r="I51" s="493"/>
      <c r="J51" s="493"/>
      <c r="K51" s="493"/>
      <c r="L51" s="493"/>
      <c r="M51" s="493"/>
      <c r="N51" s="493"/>
      <c r="O51" s="493"/>
      <c r="P51" s="493"/>
      <c r="Q51" s="493"/>
      <c r="R51" s="493"/>
      <c r="S51" s="493"/>
      <c r="T51" s="493"/>
    </row>
    <row r="52" spans="1:20" s="43" customFormat="1" ht="18.75" x14ac:dyDescent="0.15">
      <c r="A52" s="493"/>
      <c r="B52" s="493"/>
      <c r="C52" s="493"/>
      <c r="D52" s="493"/>
      <c r="E52" s="493"/>
      <c r="F52" s="493"/>
      <c r="G52" s="493"/>
      <c r="H52" s="493"/>
      <c r="I52" s="493"/>
      <c r="J52" s="493"/>
      <c r="K52" s="493"/>
      <c r="L52" s="493"/>
      <c r="M52" s="493"/>
      <c r="N52" s="493"/>
      <c r="O52" s="493"/>
      <c r="P52" s="493"/>
      <c r="Q52" s="493"/>
      <c r="R52" s="493"/>
      <c r="S52" s="493"/>
      <c r="T52" s="493"/>
    </row>
    <row r="53" spans="1:20" s="43" customFormat="1" ht="18.75" x14ac:dyDescent="0.15">
      <c r="A53" s="493"/>
      <c r="B53" s="493"/>
      <c r="C53" s="493"/>
      <c r="D53" s="493"/>
      <c r="E53" s="493"/>
      <c r="F53" s="493"/>
      <c r="G53" s="493"/>
      <c r="H53" s="493"/>
      <c r="I53" s="493"/>
      <c r="J53" s="493"/>
      <c r="K53" s="493"/>
      <c r="L53" s="493"/>
      <c r="M53" s="493"/>
      <c r="N53" s="493"/>
      <c r="O53" s="493"/>
      <c r="P53" s="493"/>
      <c r="Q53" s="493"/>
      <c r="R53" s="493"/>
      <c r="S53" s="493"/>
      <c r="T53" s="493"/>
    </row>
    <row r="54" spans="1:20" s="43" customFormat="1" ht="18.75" x14ac:dyDescent="0.15">
      <c r="A54" s="493"/>
      <c r="B54" s="493"/>
      <c r="C54" s="493"/>
      <c r="D54" s="493"/>
      <c r="E54" s="493"/>
      <c r="F54" s="493"/>
      <c r="G54" s="493"/>
      <c r="H54" s="493"/>
      <c r="I54" s="493"/>
      <c r="J54" s="493"/>
      <c r="K54" s="493"/>
      <c r="L54" s="493"/>
      <c r="M54" s="493"/>
      <c r="N54" s="493"/>
      <c r="O54" s="493"/>
      <c r="P54" s="493"/>
      <c r="Q54" s="493"/>
      <c r="R54" s="493"/>
      <c r="S54" s="493"/>
      <c r="T54" s="493"/>
    </row>
    <row r="55" spans="1:20" s="43" customFormat="1" ht="18.75" x14ac:dyDescent="0.15">
      <c r="A55" s="493"/>
      <c r="B55" s="493"/>
      <c r="C55" s="493"/>
      <c r="D55" s="493"/>
      <c r="E55" s="493"/>
      <c r="F55" s="493"/>
      <c r="G55" s="493"/>
      <c r="H55" s="493"/>
      <c r="I55" s="493"/>
      <c r="J55" s="493"/>
      <c r="K55" s="493"/>
      <c r="L55" s="493"/>
      <c r="M55" s="493"/>
      <c r="N55" s="493"/>
      <c r="O55" s="493"/>
      <c r="P55" s="493"/>
      <c r="Q55" s="493"/>
      <c r="R55" s="493"/>
      <c r="S55" s="493"/>
      <c r="T55" s="493"/>
    </row>
    <row r="56" spans="1:20" s="43" customFormat="1" ht="18.75" x14ac:dyDescent="0.15">
      <c r="A56" s="493"/>
      <c r="B56" s="493"/>
      <c r="C56" s="493"/>
      <c r="D56" s="493"/>
      <c r="E56" s="493"/>
      <c r="F56" s="493"/>
      <c r="G56" s="493"/>
      <c r="H56" s="493"/>
      <c r="I56" s="493"/>
      <c r="J56" s="493"/>
      <c r="K56" s="493"/>
      <c r="L56" s="493"/>
      <c r="M56" s="493"/>
      <c r="N56" s="493"/>
      <c r="O56" s="493"/>
      <c r="P56" s="493"/>
      <c r="Q56" s="493"/>
      <c r="R56" s="493"/>
      <c r="S56" s="493"/>
      <c r="T56" s="493"/>
    </row>
    <row r="57" spans="1:20" s="43" customFormat="1" ht="18.75" x14ac:dyDescent="0.15">
      <c r="A57" s="493"/>
      <c r="B57" s="493"/>
      <c r="C57" s="493"/>
      <c r="D57" s="493"/>
      <c r="E57" s="493"/>
      <c r="F57" s="493"/>
      <c r="G57" s="493"/>
      <c r="H57" s="493"/>
      <c r="I57" s="493"/>
      <c r="J57" s="493"/>
      <c r="K57" s="493"/>
      <c r="L57" s="493"/>
      <c r="M57" s="493"/>
      <c r="N57" s="493"/>
      <c r="O57" s="493"/>
      <c r="P57" s="493"/>
      <c r="Q57" s="493"/>
      <c r="R57" s="493"/>
      <c r="S57" s="493"/>
      <c r="T57" s="493"/>
    </row>
    <row r="58" spans="1:20" s="43" customFormat="1" ht="18.75" x14ac:dyDescent="0.15">
      <c r="A58" s="493"/>
      <c r="B58" s="493"/>
      <c r="C58" s="493"/>
      <c r="D58" s="493"/>
      <c r="E58" s="493"/>
      <c r="F58" s="493"/>
      <c r="G58" s="493"/>
      <c r="H58" s="493"/>
      <c r="I58" s="493"/>
      <c r="J58" s="493"/>
      <c r="K58" s="493"/>
      <c r="L58" s="493"/>
      <c r="M58" s="493"/>
      <c r="N58" s="493"/>
      <c r="O58" s="493"/>
      <c r="P58" s="493"/>
      <c r="Q58" s="493"/>
      <c r="R58" s="493"/>
      <c r="S58" s="493"/>
      <c r="T58" s="493"/>
    </row>
    <row r="59" spans="1:20" s="43" customFormat="1" ht="18.75" x14ac:dyDescent="0.15">
      <c r="A59" s="493"/>
      <c r="B59" s="493"/>
      <c r="C59" s="493"/>
      <c r="D59" s="493"/>
      <c r="E59" s="493"/>
      <c r="F59" s="493"/>
      <c r="G59" s="493"/>
      <c r="H59" s="493"/>
      <c r="I59" s="493"/>
      <c r="J59" s="493"/>
      <c r="K59" s="493"/>
      <c r="L59" s="493"/>
      <c r="M59" s="493"/>
      <c r="N59" s="493"/>
      <c r="O59" s="493"/>
      <c r="P59" s="493"/>
      <c r="Q59" s="493"/>
      <c r="R59" s="493"/>
      <c r="S59" s="493"/>
      <c r="T59" s="493"/>
    </row>
    <row r="60" spans="1:20" s="43" customFormat="1" ht="18.75" x14ac:dyDescent="0.15">
      <c r="A60" s="493"/>
      <c r="B60" s="493"/>
      <c r="C60" s="493"/>
      <c r="D60" s="493"/>
      <c r="E60" s="493"/>
      <c r="F60" s="493"/>
      <c r="G60" s="493"/>
      <c r="H60" s="493"/>
      <c r="I60" s="493"/>
      <c r="J60" s="493"/>
      <c r="K60" s="493"/>
      <c r="L60" s="493"/>
      <c r="M60" s="493"/>
      <c r="N60" s="493"/>
      <c r="O60" s="493"/>
      <c r="P60" s="493"/>
      <c r="Q60" s="493"/>
      <c r="R60" s="493"/>
      <c r="S60" s="493"/>
      <c r="T60" s="493"/>
    </row>
    <row r="61" spans="1:20" s="43" customFormat="1" ht="18.75" x14ac:dyDescent="0.15">
      <c r="A61" s="493"/>
      <c r="B61" s="493"/>
      <c r="C61" s="493"/>
      <c r="D61" s="493"/>
      <c r="E61" s="493"/>
      <c r="F61" s="493"/>
      <c r="G61" s="493"/>
      <c r="H61" s="493"/>
      <c r="I61" s="493"/>
      <c r="J61" s="493"/>
      <c r="K61" s="493"/>
      <c r="L61" s="493"/>
      <c r="M61" s="493"/>
      <c r="N61" s="493"/>
      <c r="O61" s="493"/>
      <c r="P61" s="493"/>
      <c r="Q61" s="493"/>
      <c r="R61" s="493"/>
      <c r="S61" s="493"/>
      <c r="T61" s="493"/>
    </row>
    <row r="62" spans="1:20" s="43" customFormat="1" ht="18.75" x14ac:dyDescent="0.15">
      <c r="A62" s="493"/>
      <c r="B62" s="493"/>
      <c r="C62" s="493"/>
      <c r="D62" s="493"/>
      <c r="E62" s="493"/>
      <c r="F62" s="493"/>
      <c r="G62" s="493"/>
      <c r="H62" s="493"/>
      <c r="I62" s="493"/>
      <c r="J62" s="493"/>
      <c r="K62" s="493"/>
      <c r="L62" s="493"/>
      <c r="M62" s="493"/>
      <c r="N62" s="493"/>
      <c r="O62" s="493"/>
      <c r="P62" s="493"/>
      <c r="Q62" s="493"/>
      <c r="R62" s="493"/>
      <c r="S62" s="493"/>
      <c r="T62" s="493"/>
    </row>
    <row r="63" spans="1:20" s="43" customFormat="1" ht="18.75" x14ac:dyDescent="0.15">
      <c r="D63" s="45"/>
      <c r="T63" s="44"/>
    </row>
    <row r="64" spans="1:20" s="43" customFormat="1" ht="18.75" x14ac:dyDescent="0.15">
      <c r="D64" s="45"/>
      <c r="T64" s="44"/>
    </row>
    <row r="65" spans="4:20" s="43" customFormat="1" ht="18.75" x14ac:dyDescent="0.15">
      <c r="D65" s="45"/>
      <c r="T65" s="44"/>
    </row>
    <row r="66" spans="4:20" s="43" customFormat="1" ht="18.75" x14ac:dyDescent="0.15">
      <c r="D66" s="45"/>
      <c r="T66" s="44"/>
    </row>
    <row r="67" spans="4:20" s="43" customFormat="1" ht="18.75" x14ac:dyDescent="0.15">
      <c r="D67" s="45"/>
      <c r="T67" s="44"/>
    </row>
    <row r="68" spans="4:20" s="43" customFormat="1" ht="18.75" x14ac:dyDescent="0.15">
      <c r="D68" s="45"/>
      <c r="T68" s="44"/>
    </row>
    <row r="69" spans="4:20" s="43" customFormat="1" ht="18.75" x14ac:dyDescent="0.15">
      <c r="D69" s="45"/>
      <c r="T69" s="44"/>
    </row>
    <row r="70" spans="4:20" s="43" customFormat="1" ht="18.75" x14ac:dyDescent="0.15">
      <c r="D70" s="45"/>
      <c r="T70" s="44"/>
    </row>
    <row r="71" spans="4:20" s="43" customFormat="1" ht="18.75" x14ac:dyDescent="0.15">
      <c r="D71" s="45"/>
      <c r="T71" s="44"/>
    </row>
    <row r="72" spans="4:20" s="43" customFormat="1" ht="18.75" x14ac:dyDescent="0.15">
      <c r="D72" s="45"/>
      <c r="T72" s="44"/>
    </row>
    <row r="73" spans="4:20" s="43" customFormat="1" ht="18.75" x14ac:dyDescent="0.15">
      <c r="D73" s="45"/>
      <c r="T73" s="44"/>
    </row>
    <row r="74" spans="4:20" s="43" customFormat="1" ht="18.75" x14ac:dyDescent="0.15">
      <c r="D74" s="45"/>
      <c r="T74" s="44"/>
    </row>
    <row r="75" spans="4:20" s="43" customFormat="1" ht="18.75" x14ac:dyDescent="0.15">
      <c r="D75" s="45"/>
      <c r="T75" s="44"/>
    </row>
    <row r="76" spans="4:20" s="43" customFormat="1" ht="18.75" x14ac:dyDescent="0.15">
      <c r="D76" s="45"/>
      <c r="T76" s="44"/>
    </row>
    <row r="77" spans="4:20" s="43" customFormat="1" ht="18.75" x14ac:dyDescent="0.15">
      <c r="D77" s="45"/>
      <c r="T77" s="44"/>
    </row>
    <row r="78" spans="4:20" s="43" customFormat="1" ht="18.75" x14ac:dyDescent="0.15">
      <c r="D78" s="45"/>
      <c r="T78" s="44"/>
    </row>
    <row r="79" spans="4:20" s="43" customFormat="1" ht="18.75" x14ac:dyDescent="0.15">
      <c r="D79" s="45"/>
      <c r="T79" s="44"/>
    </row>
    <row r="80" spans="4:20" s="43" customFormat="1" ht="18.75" x14ac:dyDescent="0.15">
      <c r="D80" s="45"/>
      <c r="T80" s="44"/>
    </row>
    <row r="81" spans="4:20" s="43" customFormat="1" ht="18.75" x14ac:dyDescent="0.15">
      <c r="D81" s="45"/>
      <c r="T81" s="44"/>
    </row>
    <row r="82" spans="4:20" s="43" customFormat="1" ht="18.75" x14ac:dyDescent="0.15">
      <c r="D82" s="45"/>
      <c r="T82" s="44"/>
    </row>
  </sheetData>
  <autoFilter ref="B9:CG51" xr:uid="{00000000-0009-0000-0000-000001000000}"/>
  <mergeCells count="29">
    <mergeCell ref="Q8:Q9"/>
    <mergeCell ref="R6:S6"/>
    <mergeCell ref="C7:C9"/>
    <mergeCell ref="D7:D9"/>
    <mergeCell ref="E7:E9"/>
    <mergeCell ref="H7:H9"/>
    <mergeCell ref="J7:K7"/>
    <mergeCell ref="L7:L9"/>
    <mergeCell ref="F8:F9"/>
    <mergeCell ref="G8:G9"/>
    <mergeCell ref="F7:G7"/>
    <mergeCell ref="O8:O9"/>
    <mergeCell ref="P8:P9"/>
    <mergeCell ref="T7:T9"/>
    <mergeCell ref="A33:T62"/>
    <mergeCell ref="U6:U9"/>
    <mergeCell ref="R8:R9"/>
    <mergeCell ref="S8:S9"/>
    <mergeCell ref="B7:B9"/>
    <mergeCell ref="I6:Q6"/>
    <mergeCell ref="I7:I9"/>
    <mergeCell ref="A6:H6"/>
    <mergeCell ref="A7:A9"/>
    <mergeCell ref="M7:M9"/>
    <mergeCell ref="N7:O7"/>
    <mergeCell ref="P7:Q7"/>
    <mergeCell ref="J8:J9"/>
    <mergeCell ref="K8:K9"/>
    <mergeCell ref="N8:N9"/>
  </mergeCells>
  <phoneticPr fontId="4"/>
  <conditionalFormatting sqref="AN11">
    <cfRule type="duplicateValues" dxfId="2" priority="197"/>
  </conditionalFormatting>
  <conditionalFormatting sqref="AN11:AN31 Y10:Y31">
    <cfRule type="duplicateValues" dxfId="1" priority="198"/>
  </conditionalFormatting>
  <conditionalFormatting sqref="T10:T31">
    <cfRule type="notContainsText" dxfId="0" priority="1" operator="notContains" text="○">
      <formula>ISERROR(SEARCH("○",T10))</formula>
    </cfRule>
  </conditionalFormatting>
  <dataValidations count="2">
    <dataValidation type="list" allowBlank="1" showInputMessage="1" showErrorMessage="1" sqref="J10:K31" xr:uid="{8323E10A-123F-4A76-8CDF-4B5D398505A4}">
      <formula1>"○"</formula1>
    </dataValidation>
    <dataValidation type="list" allowBlank="1" showInputMessage="1" showErrorMessage="1" sqref="M10:M31" xr:uid="{88B63BF7-8E32-4C2E-9835-9C19DCDEBF8E}">
      <formula1>"①ア,①イ,②ア,②イ"</formula1>
    </dataValidation>
  </dataValidations>
  <printOptions horizontalCentered="1"/>
  <pageMargins left="0.70866141732283472" right="0.70866141732283472" top="0.74803149606299213" bottom="0.74803149606299213" header="0.31496062992125984" footer="0.31496062992125984"/>
  <extLst>
    <ext xmlns:x14="http://schemas.microsoft.com/office/spreadsheetml/2009/9/main" uri="{CCE6A557-97BC-4b89-ADB6-D9C93CAAB3DF}">
      <x14:dataValidations xmlns:xm="http://schemas.microsoft.com/office/excel/2006/main" count="1">
        <x14:dataValidation type="custom" allowBlank="1" showInputMessage="1" showErrorMessage="1" xr:uid="{C6C83EF0-B52A-4E4C-A933-844BC416BF2E}">
          <x14:formula1>
            <xm:f>入力規制!$C$1="○"</xm:f>
          </x14:formula1>
          <xm:sqref>N10:U31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A530-085E-4973-B858-67E8F3095DB3}">
  <dimension ref="A1:C2"/>
  <sheetViews>
    <sheetView workbookViewId="0">
      <selection activeCell="D10" sqref="D10"/>
    </sheetView>
  </sheetViews>
  <sheetFormatPr defaultRowHeight="12" x14ac:dyDescent="0.15"/>
  <sheetData>
    <row r="1" spans="1:3" ht="12.75" thickBot="1" x14ac:dyDescent="0.2">
      <c r="A1" s="171" t="s">
        <v>217</v>
      </c>
      <c r="B1" s="171" t="s">
        <v>217</v>
      </c>
      <c r="C1" s="16"/>
    </row>
    <row r="2" spans="1:3" x14ac:dyDescent="0.15">
      <c r="B2" s="171" t="s">
        <v>218</v>
      </c>
      <c r="C2" t="s">
        <v>219</v>
      </c>
    </row>
  </sheetData>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71D1B8F999F64991B1A90BE7EF0A31" ma:contentTypeVersion="15" ma:contentTypeDescription="新しいドキュメントを作成します。" ma:contentTypeScope="" ma:versionID="c926f45aa715a1eb5b0dd3fcd4ab24b9">
  <xsd:schema xmlns:xsd="http://www.w3.org/2001/XMLSchema" xmlns:xs="http://www.w3.org/2001/XMLSchema" xmlns:p="http://schemas.microsoft.com/office/2006/metadata/properties" xmlns:ns2="58f879ec-a29e-4af1-a7de-d039bd94a41d" xmlns:ns3="85ec59af-1a16-40a0-b163-384e34c79a5c" targetNamespace="http://schemas.microsoft.com/office/2006/metadata/properties" ma:root="true" ma:fieldsID="55099f28d86b91ff19746b6d1b874b51" ns2:_="" ns3:_="">
    <xsd:import namespace="58f879ec-a29e-4af1-a7de-d039bd94a41d"/>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f879ec-a29e-4af1-a7de-d039bd94a41d"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_Flow_SignoffStatus" ma:index="11" nillable="true" ma:displayName="承認の状態" ma:internalName="_x627f__x8a8d__x306e__x72b6__x614b_">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a3d5568-7b16-4de8-ac13-a5d6d117c7a3}"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58f879ec-a29e-4af1-a7de-d039bd94a41d">
      <Terms xmlns="http://schemas.microsoft.com/office/infopath/2007/PartnerControls"/>
    </lcf76f155ced4ddcb4097134ff3c332f>
    <_Flow_SignoffStatus xmlns="58f879ec-a29e-4af1-a7de-d039bd94a41d" xsi:nil="true"/>
    <_x4f5c__x6210__x65e5__x6642_ xmlns="58f879ec-a29e-4af1-a7de-d039bd94a41d" xsi:nil="true"/>
  </documentManagement>
</p:properties>
</file>

<file path=customXml/itemProps1.xml><?xml version="1.0" encoding="utf-8"?>
<ds:datastoreItem xmlns:ds="http://schemas.openxmlformats.org/officeDocument/2006/customXml" ds:itemID="{B23BAEBE-1E71-4875-8EBC-D360B35AA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f879ec-a29e-4af1-a7de-d039bd94a41d"/>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F91E12-FEC0-4CA1-9122-8DADDEC3BA18}">
  <ds:schemaRefs>
    <ds:schemaRef ds:uri="http://schemas.microsoft.com/sharepoint/v3/contenttype/forms"/>
  </ds:schemaRefs>
</ds:datastoreItem>
</file>

<file path=customXml/itemProps3.xml><?xml version="1.0" encoding="utf-8"?>
<ds:datastoreItem xmlns:ds="http://schemas.openxmlformats.org/officeDocument/2006/customXml" ds:itemID="{F5F1D61B-7308-4E89-A152-C6EFA1E35E46}">
  <ds:schemaRefs>
    <ds:schemaRef ds:uri="http://purl.org/dc/terms/"/>
    <ds:schemaRef ds:uri="85ec59af-1a16-40a0-b163-384e34c79a5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58f879ec-a29e-4af1-a7de-d039bd94a41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畑地化支援・定着促進支援</vt:lpstr>
      <vt:lpstr>産地づくりに向けた体制構築支援</vt:lpstr>
      <vt:lpstr>土地改良区決済金等支援</vt:lpstr>
      <vt:lpstr>入力規制</vt:lpstr>
      <vt:lpstr>産地づくりに向けた体制構築支援!Print_Area</vt:lpstr>
      <vt:lpstr>土地改良区決済金等支援!Print_Area</vt:lpstr>
      <vt:lpstr>畑地化支援・定着促進支援!Print_Area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高森 正史(TAKAMORI Masashi)</dc:creator>
  <cp:keywords/>
  <dc:description/>
  <cp:lastModifiedBy>Administrator</cp:lastModifiedBy>
  <cp:revision/>
  <cp:lastPrinted>2024-12-16T11:02:44Z</cp:lastPrinted>
  <dcterms:created xsi:type="dcterms:W3CDTF">2022-11-22T02:39:17Z</dcterms:created>
  <dcterms:modified xsi:type="dcterms:W3CDTF">2025-01-14T01:45:44Z</dcterms:modified>
  <cp:category/>
  <cp:contentStatus/>
</cp:coreProperties>
</file>